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350"/>
  </bookViews>
  <sheets>
    <sheet name="2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9" i="1" l="1"/>
  <c r="D109" i="1"/>
  <c r="H109" i="1" s="1"/>
  <c r="H107" i="1"/>
  <c r="E107" i="1"/>
  <c r="C107" i="1"/>
  <c r="G107" i="1" s="1"/>
  <c r="E105" i="1"/>
  <c r="E109" i="1" s="1"/>
  <c r="E111" i="1" s="1"/>
  <c r="C105" i="1"/>
  <c r="G105" i="1" s="1"/>
  <c r="E103" i="1"/>
  <c r="C103" i="1"/>
  <c r="G103" i="1" s="1"/>
  <c r="H100" i="1"/>
  <c r="E100" i="1"/>
  <c r="C100" i="1"/>
  <c r="G100" i="1" s="1"/>
  <c r="H97" i="1"/>
  <c r="E97" i="1"/>
  <c r="C97" i="1"/>
  <c r="C109" i="1" s="1"/>
  <c r="E85" i="1"/>
  <c r="C85" i="1"/>
  <c r="H81" i="1"/>
  <c r="G81" i="1"/>
  <c r="C81" i="1"/>
  <c r="E58" i="1"/>
  <c r="C58" i="1"/>
  <c r="E45" i="1"/>
  <c r="E83" i="1" s="1"/>
  <c r="E88" i="1" s="1"/>
  <c r="C45" i="1"/>
  <c r="E42" i="1"/>
  <c r="C42" i="1"/>
  <c r="E38" i="1"/>
  <c r="C38" i="1"/>
  <c r="E35" i="1"/>
  <c r="C35" i="1"/>
  <c r="AC28" i="1"/>
  <c r="AB28" i="1"/>
  <c r="AA28" i="1"/>
  <c r="Z28" i="1"/>
  <c r="Y28" i="1"/>
  <c r="X28" i="1"/>
  <c r="W28" i="1"/>
  <c r="V28" i="1"/>
  <c r="U28" i="1"/>
  <c r="T28" i="1"/>
  <c r="R28" i="1"/>
  <c r="P28" i="1"/>
  <c r="O28" i="1"/>
  <c r="F27" i="1"/>
  <c r="F83" i="1" s="1"/>
  <c r="F88" i="1" s="1"/>
  <c r="E27" i="1"/>
  <c r="D27" i="1"/>
  <c r="D83" i="1" s="1"/>
  <c r="C27" i="1"/>
  <c r="R24" i="1"/>
  <c r="Q24" i="1"/>
  <c r="Q28" i="1" s="1"/>
  <c r="P24" i="1"/>
  <c r="N24" i="1"/>
  <c r="N28" i="1" s="1"/>
  <c r="M24" i="1"/>
  <c r="M28" i="1" s="1"/>
  <c r="L24" i="1"/>
  <c r="AD24" i="1" s="1"/>
  <c r="AD22" i="1"/>
  <c r="S22" i="1"/>
  <c r="AD21" i="1"/>
  <c r="S21" i="1"/>
  <c r="D88" i="1" l="1"/>
  <c r="H88" i="1" s="1"/>
  <c r="H83" i="1"/>
  <c r="C83" i="1"/>
  <c r="S24" i="1"/>
  <c r="S28" i="1" s="1"/>
  <c r="L28" i="1"/>
  <c r="AD28" i="1" s="1"/>
  <c r="G97" i="1"/>
  <c r="G109" i="1" s="1"/>
  <c r="C88" i="1" l="1"/>
  <c r="G83" i="1"/>
  <c r="G88" i="1" l="1"/>
  <c r="C111" i="1"/>
</calcChain>
</file>

<file path=xl/sharedStrings.xml><?xml version="1.0" encoding="utf-8"?>
<sst xmlns="http://schemas.openxmlformats.org/spreadsheetml/2006/main" count="259" uniqueCount="176">
  <si>
    <t>ПРИЛОЖЕНИЕ №5</t>
  </si>
  <si>
    <t>к Договору управления многоквартирного</t>
  </si>
  <si>
    <t>дома ул.Солнечная 23</t>
  </si>
  <si>
    <t xml:space="preserve">                                                                  </t>
  </si>
  <si>
    <t>Отчет</t>
  </si>
  <si>
    <t xml:space="preserve">             Отчет </t>
  </si>
  <si>
    <t xml:space="preserve">                                                управляющей организации</t>
  </si>
  <si>
    <t>управляющей организации</t>
  </si>
  <si>
    <t xml:space="preserve">                                  ООО "Управляющая компания "Да Винчи"</t>
  </si>
  <si>
    <t xml:space="preserve">                                  </t>
  </si>
  <si>
    <t>ООО "Управляющая компания "Да Винчи"</t>
  </si>
  <si>
    <t xml:space="preserve">                           о деятельности за отчетный период с 01.12.2020г. по 31.12.2020г.</t>
  </si>
  <si>
    <t xml:space="preserve">                           </t>
  </si>
  <si>
    <t>о деятельности за отчетный период с 01.01.2020г. по 31.12.2020г.</t>
  </si>
  <si>
    <t xml:space="preserve">                     по многоквартирному дому, расположенному по адресу:  ул.Солнечная 23</t>
  </si>
  <si>
    <t xml:space="preserve">                     по многоквартирному дому, расположенному по адресу:  Солнечная 29</t>
  </si>
  <si>
    <t xml:space="preserve"> по многоквартирному дому, расположенному по адресу:  ул.Солнечная 23</t>
  </si>
  <si>
    <t xml:space="preserve">          Отчет по затратам на  содержанию и текущий ремонт общего имущества  многоквартирного  дома за 2020г.</t>
  </si>
  <si>
    <t>Отчет по затратам на  содержанию и текущий ремонт общего имущества  многоквартирного  дома за 2020г.</t>
  </si>
  <si>
    <t xml:space="preserve">Общая  площадь </t>
  </si>
  <si>
    <t>помещений, всего кв.м</t>
  </si>
  <si>
    <t xml:space="preserve">Текущее </t>
  </si>
  <si>
    <t>Дополн.</t>
  </si>
  <si>
    <t>ГВ</t>
  </si>
  <si>
    <t>Отведение</t>
  </si>
  <si>
    <t>ХВ</t>
  </si>
  <si>
    <t>Э/эн</t>
  </si>
  <si>
    <t>Коммуналь.</t>
  </si>
  <si>
    <t>в том числе</t>
  </si>
  <si>
    <t>в том числе:</t>
  </si>
  <si>
    <t xml:space="preserve">                                                                      </t>
  </si>
  <si>
    <t>содержание,</t>
  </si>
  <si>
    <t>услуги</t>
  </si>
  <si>
    <t>на СОИ</t>
  </si>
  <si>
    <t>сточных вод</t>
  </si>
  <si>
    <t>Гор.вода</t>
  </si>
  <si>
    <t>Хол.вода</t>
  </si>
  <si>
    <t>Водоотвед</t>
  </si>
  <si>
    <t>эл/энергия</t>
  </si>
  <si>
    <t>отопление</t>
  </si>
  <si>
    <t>антенна</t>
  </si>
  <si>
    <t>тко</t>
  </si>
  <si>
    <t>домофон</t>
  </si>
  <si>
    <t>целевой</t>
  </si>
  <si>
    <t>очист.систем</t>
  </si>
  <si>
    <t>жилых помещений</t>
  </si>
  <si>
    <t xml:space="preserve"> </t>
  </si>
  <si>
    <t>(теплоносит)</t>
  </si>
  <si>
    <t>(подогрев)</t>
  </si>
  <si>
    <t>Всего,</t>
  </si>
  <si>
    <t>(теплон.)</t>
  </si>
  <si>
    <t>сбор</t>
  </si>
  <si>
    <t>нежилых помещений</t>
  </si>
  <si>
    <t>руб.</t>
  </si>
  <si>
    <t>руб</t>
  </si>
  <si>
    <t>Количество этажей, шт</t>
  </si>
  <si>
    <t>I</t>
  </si>
  <si>
    <t>Остаток д/ср-в на 01.01.2020</t>
  </si>
  <si>
    <t>Количество подъездов, шт</t>
  </si>
  <si>
    <t>ПЛАН</t>
  </si>
  <si>
    <t>ФАКТ</t>
  </si>
  <si>
    <t>ОТКЛОНЕНИЕ</t>
  </si>
  <si>
    <t>Перечень видов</t>
  </si>
  <si>
    <t>Периодичность выполнения работ,</t>
  </si>
  <si>
    <t xml:space="preserve">Сумма </t>
  </si>
  <si>
    <t xml:space="preserve">Тариф на </t>
  </si>
  <si>
    <t>Задолженность на 01.01.2020г.</t>
  </si>
  <si>
    <t>работ и услуг</t>
  </si>
  <si>
    <t>оказания услуг</t>
  </si>
  <si>
    <t>затрат</t>
  </si>
  <si>
    <t xml:space="preserve"> 1м2 площади </t>
  </si>
  <si>
    <t xml:space="preserve"> 1 м2 площади </t>
  </si>
  <si>
    <t>Начислено  с 01.01.20 по 31.12.20</t>
  </si>
  <si>
    <t>помещений,</t>
  </si>
  <si>
    <t>Оплачено  с 01.01.20 по 31.12.20</t>
  </si>
  <si>
    <t xml:space="preserve">1. Техническое обслуживание внутридомовых </t>
  </si>
  <si>
    <t>Проведение технических осмотров, мелкого профилактического и экстренного  ремонта , устранение незначительных неисправностей в системах отопления, водоснабжения, водоотведения, электроснабжения, а также: ремонт, регулеровка, наладка и  испытание систем центрального отопления; промывка опрессовка, консервация  и расконсервация системы центрального отопления; контроль параметров теплоносителя и воды; укрепление трубопроводов, мелкий ремонт изоляции, проверка исправности канализационных вытяжек и устранение причин при обнаружении их неисправности и т.д</t>
  </si>
  <si>
    <t>инженерных сетей и обслуживание системы</t>
  </si>
  <si>
    <t xml:space="preserve"> электроснабжения многоквартирного дома</t>
  </si>
  <si>
    <t>(Перечень согласно ПП РФ № 290 от 03.04.2013г., минимальная периодичность в соответствии с законодательством РФ)</t>
  </si>
  <si>
    <t>Задолженность на 31.12.2020г.</t>
  </si>
  <si>
    <t>Выполнено работ (оказано услуг)</t>
  </si>
  <si>
    <t xml:space="preserve">2. Техническое обслуживание  конструктивных </t>
  </si>
  <si>
    <t>Проведение технических осмотров, мелкого  и экстренного  ремонта , устранение незначительных неисправностей в конструктивных элементах здания, смена и восстановление разбитых стекол, ремонт и укрепление окон и дверей, очистка кровли и козырьков над подъездами от мусора, наледи, снежных навесов;  очистка подвальных помещений от мусора; закрытие на замки подвальных дверей, открытие и закрытие утеплителем вентиляционных шахт, ревизия ливневой канализации с прочисткой, мелким ремонтом и т.д.</t>
  </si>
  <si>
    <t>элементов многоквартирного дома</t>
  </si>
  <si>
    <t>3. Аварийно-</t>
  </si>
  <si>
    <t>Круглосуточно на системах водоснабжения,</t>
  </si>
  <si>
    <t xml:space="preserve"> Управляющая организация</t>
  </si>
  <si>
    <t>диспетчерское</t>
  </si>
  <si>
    <t xml:space="preserve">водоотведения, теплоснабжения и </t>
  </si>
  <si>
    <t xml:space="preserve"> ООО "УК"Да Винчи"</t>
  </si>
  <si>
    <t>обслуживание</t>
  </si>
  <si>
    <t>электроснабжения</t>
  </si>
  <si>
    <r>
      <t>Директор _______________________/</t>
    </r>
    <r>
      <rPr>
        <b/>
        <sz val="12"/>
        <color theme="1"/>
        <rFont val="Times New Roman"/>
        <family val="1"/>
        <charset val="204"/>
      </rPr>
      <t>А.А.Юдаков</t>
    </r>
    <r>
      <rPr>
        <sz val="12"/>
        <color theme="1"/>
        <rFont val="Times New Roman"/>
        <family val="1"/>
        <charset val="204"/>
      </rPr>
      <t>/</t>
    </r>
  </si>
  <si>
    <t>4. Обслуживание</t>
  </si>
  <si>
    <t>Ежемесячно</t>
  </si>
  <si>
    <t>М.П</t>
  </si>
  <si>
    <t>общедомовых приборов</t>
  </si>
  <si>
    <t>учета</t>
  </si>
  <si>
    <t>5.  Санитарные работы  по содержанию помещений общего пользования</t>
  </si>
  <si>
    <t>Влажное подметание лестничных</t>
  </si>
  <si>
    <t xml:space="preserve"> 3этажа - 5раз в неделю</t>
  </si>
  <si>
    <t xml:space="preserve">площадок и маршей </t>
  </si>
  <si>
    <t>Мытье лестничных площадок и маршей</t>
  </si>
  <si>
    <t>4 раза в месяц</t>
  </si>
  <si>
    <t>Влажная протирка подоконников,</t>
  </si>
  <si>
    <t>поручней перил,почтовых ящиков, эл/шкафов</t>
  </si>
  <si>
    <t xml:space="preserve">Мытье окон с внутренней стороны </t>
  </si>
  <si>
    <t>помещения МОП</t>
  </si>
  <si>
    <t>2 раза в год</t>
  </si>
  <si>
    <t>мытье окон с наружней стороны с привлечением альпенистов</t>
  </si>
  <si>
    <t>Комплекс работ по уборке подъезда</t>
  </si>
  <si>
    <t>( влажная протирка стен, дверей, плафонов,</t>
  </si>
  <si>
    <t>обметание пыли с потолков)</t>
  </si>
  <si>
    <t>4 раз в год</t>
  </si>
  <si>
    <t xml:space="preserve">6. Уборка земельного участка входящего в состав общего имущества дома  </t>
  </si>
  <si>
    <t>6.1. Уборка придомовой</t>
  </si>
  <si>
    <t>территории в зимний период</t>
  </si>
  <si>
    <t xml:space="preserve">Подметание, сдвижка снега </t>
  </si>
  <si>
    <t>6 раз в неделю</t>
  </si>
  <si>
    <t>Очистка от наледи, льда входы в подъезд, тротуары</t>
  </si>
  <si>
    <t>по мере необходимости</t>
  </si>
  <si>
    <t>Очистка от снега и наледи входов в подвал</t>
  </si>
  <si>
    <t>Посыпка территории песком в дни гололеда</t>
  </si>
  <si>
    <t>Протирка указателей</t>
  </si>
  <si>
    <t>1 раз в месяц</t>
  </si>
  <si>
    <t>Очистка урн от мусора</t>
  </si>
  <si>
    <t>Уборка контейнерной площадки от мусора, снега</t>
  </si>
  <si>
    <t>наледи</t>
  </si>
  <si>
    <t>6.2. Уборка придомовой</t>
  </si>
  <si>
    <t>территории в летний период</t>
  </si>
  <si>
    <t>Подметание и уборка</t>
  </si>
  <si>
    <t>придомовой территории</t>
  </si>
  <si>
    <t xml:space="preserve">Уборка мусора с газонов </t>
  </si>
  <si>
    <t>Уборка газонов от листьев, сучьев</t>
  </si>
  <si>
    <t>1 раз в  неделю</t>
  </si>
  <si>
    <t>Стрижка (выкашивание) газонов</t>
  </si>
  <si>
    <t>Полив газонов, зеленых насаждений</t>
  </si>
  <si>
    <t>3 раза в  неделю</t>
  </si>
  <si>
    <t>1 раз в  месяц</t>
  </si>
  <si>
    <t>Уборка входов в подвал</t>
  </si>
  <si>
    <t>1 раз в неделю</t>
  </si>
  <si>
    <t>Уборка контейнерной площадки от мусора</t>
  </si>
  <si>
    <t xml:space="preserve">7. Дератизация, </t>
  </si>
  <si>
    <t>Дератизация - 1 раз в квартал</t>
  </si>
  <si>
    <t xml:space="preserve">    дезинсекция</t>
  </si>
  <si>
    <t xml:space="preserve">Дезинсекция - по заявке </t>
  </si>
  <si>
    <t>Итого содержание общего</t>
  </si>
  <si>
    <t xml:space="preserve">  имущества дома</t>
  </si>
  <si>
    <t xml:space="preserve">8. Услуги и работы по управлению </t>
  </si>
  <si>
    <t>многоквартирным домом</t>
  </si>
  <si>
    <t xml:space="preserve">Всего стоимость работ и услуг </t>
  </si>
  <si>
    <t xml:space="preserve"> по управлению и содержанию дома</t>
  </si>
  <si>
    <t xml:space="preserve">                                                     Дополнительные работы и услуги :</t>
  </si>
  <si>
    <t>Стоимость</t>
  </si>
  <si>
    <t>Цена работ,</t>
  </si>
  <si>
    <t>работ,услуг</t>
  </si>
  <si>
    <t xml:space="preserve">услуг в месяц  </t>
  </si>
  <si>
    <t xml:space="preserve"> в год,</t>
  </si>
  <si>
    <t xml:space="preserve">на 1кв.м площади </t>
  </si>
  <si>
    <t>в месяц,</t>
  </si>
  <si>
    <t>1. Механизированная уборка придомовой</t>
  </si>
  <si>
    <t>В зимний период</t>
  </si>
  <si>
    <t>территории с вывозом снега на отвал</t>
  </si>
  <si>
    <t>2. Услуги охранного предприятия</t>
  </si>
  <si>
    <t>Круглосуточно</t>
  </si>
  <si>
    <t>3. Техническое обслуживание шлагбаумов,</t>
  </si>
  <si>
    <t>калиток, видеонаблюдения</t>
  </si>
  <si>
    <t>4.  Обслуживание фонтана</t>
  </si>
  <si>
    <t>Период: Май - Сентябрь</t>
  </si>
  <si>
    <t>5. Обслуживание газонов и зеленых</t>
  </si>
  <si>
    <t xml:space="preserve">    насаждений</t>
  </si>
  <si>
    <t xml:space="preserve">Всего стоимость </t>
  </si>
  <si>
    <t>дополнительных работ (услуг)</t>
  </si>
  <si>
    <t>Управляющая организация</t>
  </si>
  <si>
    <t>ООО "УК"Да Винчи"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</si>
</sst>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₽_-;\-* #,##0.00\ _₽_-;_-* &quot;-&quot;??\ _₽_-;_-@_-"/>
    <numFmt numFmtId="164" formatCode="0.0"/>
  </numFmts>
  <fonts count="2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1"/>
    </font>
    <font>
      <sz val="12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name val="Times New Roman"/>
      <family val="1"/>
      <charset val="1"/>
    </font>
    <font>
      <sz val="10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9" fillId="0" borderId="0"/>
    <xf numFmtId="0" fontId="11" fillId="0" borderId="0"/>
  </cellStyleXfs>
  <cellXfs count="27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/>
    </xf>
    <xf numFmtId="0" fontId="6" fillId="0" borderId="0" xfId="0" applyFont="1"/>
    <xf numFmtId="0" fontId="5" fillId="0" borderId="0" xfId="0" applyFont="1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/>
    <xf numFmtId="0" fontId="7" fillId="0" borderId="0" xfId="0" applyFont="1"/>
    <xf numFmtId="0" fontId="8" fillId="0" borderId="1" xfId="0" applyFont="1" applyBorder="1" applyAlignment="1">
      <alignment horizontal="left" wrapText="1"/>
    </xf>
    <xf numFmtId="0" fontId="7" fillId="0" borderId="2" xfId="0" applyFont="1" applyBorder="1"/>
    <xf numFmtId="0" fontId="7" fillId="0" borderId="3" xfId="0" applyFont="1" applyBorder="1"/>
    <xf numFmtId="0" fontId="7" fillId="0" borderId="4" xfId="0" applyFont="1" applyBorder="1"/>
    <xf numFmtId="0" fontId="7" fillId="0" borderId="5" xfId="0" applyFont="1" applyBorder="1"/>
    <xf numFmtId="0" fontId="7" fillId="0" borderId="6" xfId="0" applyFont="1" applyBorder="1"/>
    <xf numFmtId="164" fontId="7" fillId="0" borderId="7" xfId="0" applyNumberFormat="1" applyFont="1" applyBorder="1"/>
    <xf numFmtId="0" fontId="7" fillId="0" borderId="8" xfId="0" applyFont="1" applyBorder="1"/>
    <xf numFmtId="0" fontId="7" fillId="0" borderId="9" xfId="0" applyFont="1" applyBorder="1"/>
    <xf numFmtId="0" fontId="3" fillId="0" borderId="10" xfId="0" applyFont="1" applyBorder="1"/>
    <xf numFmtId="0" fontId="5" fillId="0" borderId="5" xfId="0" applyFont="1" applyBorder="1"/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7" fillId="0" borderId="15" xfId="0" applyFont="1" applyBorder="1"/>
    <xf numFmtId="164" fontId="7" fillId="0" borderId="16" xfId="0" applyNumberFormat="1" applyFont="1" applyBorder="1"/>
    <xf numFmtId="0" fontId="7" fillId="0" borderId="17" xfId="0" applyFont="1" applyBorder="1"/>
    <xf numFmtId="0" fontId="7" fillId="0" borderId="18" xfId="0" applyFont="1" applyBorder="1"/>
    <xf numFmtId="0" fontId="3" fillId="0" borderId="19" xfId="0" applyFont="1" applyBorder="1"/>
    <xf numFmtId="0" fontId="5" fillId="0" borderId="20" xfId="0" applyFont="1" applyBorder="1"/>
    <xf numFmtId="0" fontId="5" fillId="0" borderId="19" xfId="0" applyFont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7" fillId="0" borderId="21" xfId="0" applyFont="1" applyBorder="1"/>
    <xf numFmtId="0" fontId="5" fillId="0" borderId="22" xfId="0" applyFont="1" applyBorder="1" applyAlignment="1">
      <alignment horizontal="center"/>
    </xf>
    <xf numFmtId="0" fontId="3" fillId="0" borderId="1" xfId="0" applyFont="1" applyBorder="1"/>
    <xf numFmtId="0" fontId="3" fillId="0" borderId="22" xfId="0" applyFont="1" applyBorder="1"/>
    <xf numFmtId="0" fontId="3" fillId="0" borderId="23" xfId="0" applyFont="1" applyBorder="1"/>
    <xf numFmtId="0" fontId="7" fillId="0" borderId="16" xfId="0" applyFont="1" applyBorder="1"/>
    <xf numFmtId="0" fontId="7" fillId="0" borderId="0" xfId="0" applyFont="1" applyBorder="1"/>
    <xf numFmtId="0" fontId="7" fillId="0" borderId="20" xfId="0" applyFont="1" applyBorder="1"/>
    <xf numFmtId="0" fontId="5" fillId="0" borderId="23" xfId="0" applyFont="1" applyBorder="1"/>
    <xf numFmtId="0" fontId="5" fillId="0" borderId="24" xfId="0" applyFont="1" applyFill="1" applyBorder="1" applyAlignment="1">
      <alignment horizontal="center"/>
    </xf>
    <xf numFmtId="0" fontId="3" fillId="0" borderId="24" xfId="0" applyFont="1" applyBorder="1" applyAlignment="1">
      <alignment horizontal="center" vertical="center"/>
    </xf>
    <xf numFmtId="0" fontId="7" fillId="0" borderId="25" xfId="0" applyFont="1" applyBorder="1"/>
    <xf numFmtId="0" fontId="7" fillId="0" borderId="26" xfId="0" applyFont="1" applyBorder="1"/>
    <xf numFmtId="0" fontId="7" fillId="0" borderId="27" xfId="0" applyFont="1" applyBorder="1"/>
    <xf numFmtId="0" fontId="7" fillId="0" borderId="28" xfId="0" applyFont="1" applyBorder="1"/>
    <xf numFmtId="0" fontId="6" fillId="0" borderId="29" xfId="0" applyFont="1" applyBorder="1" applyAlignment="1">
      <alignment horizontal="right"/>
    </xf>
    <xf numFmtId="0" fontId="6" fillId="0" borderId="30" xfId="0" applyFont="1" applyBorder="1"/>
    <xf numFmtId="2" fontId="6" fillId="0" borderId="31" xfId="0" applyNumberFormat="1" applyFont="1" applyBorder="1"/>
    <xf numFmtId="0" fontId="5" fillId="0" borderId="31" xfId="0" applyFont="1" applyBorder="1"/>
    <xf numFmtId="2" fontId="5" fillId="0" borderId="31" xfId="0" applyNumberFormat="1" applyFont="1" applyBorder="1"/>
    <xf numFmtId="0" fontId="5" fillId="0" borderId="32" xfId="0" applyFont="1" applyBorder="1"/>
    <xf numFmtId="0" fontId="3" fillId="0" borderId="33" xfId="0" applyFont="1" applyBorder="1"/>
    <xf numFmtId="0" fontId="3" fillId="0" borderId="7" xfId="0" applyFont="1" applyBorder="1"/>
    <xf numFmtId="0" fontId="3" fillId="0" borderId="34" xfId="0" applyFont="1" applyBorder="1"/>
    <xf numFmtId="0" fontId="7" fillId="0" borderId="35" xfId="0" applyFont="1" applyBorder="1"/>
    <xf numFmtId="0" fontId="5" fillId="0" borderId="30" xfId="0" applyFont="1" applyBorder="1"/>
    <xf numFmtId="0" fontId="5" fillId="0" borderId="36" xfId="0" applyFont="1" applyBorder="1" applyAlignment="1">
      <alignment horizontal="center"/>
    </xf>
    <xf numFmtId="2" fontId="5" fillId="0" borderId="36" xfId="0" applyNumberFormat="1" applyFont="1" applyBorder="1"/>
    <xf numFmtId="0" fontId="3" fillId="0" borderId="36" xfId="0" applyFont="1" applyBorder="1"/>
    <xf numFmtId="0" fontId="3" fillId="0" borderId="26" xfId="0" applyFont="1" applyBorder="1"/>
    <xf numFmtId="0" fontId="3" fillId="0" borderId="37" xfId="0" applyFont="1" applyBorder="1"/>
    <xf numFmtId="0" fontId="7" fillId="0" borderId="10" xfId="0" applyFont="1" applyBorder="1"/>
    <xf numFmtId="0" fontId="7" fillId="0" borderId="12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5" fillId="0" borderId="39" xfId="0" applyFont="1" applyBorder="1"/>
    <xf numFmtId="0" fontId="5" fillId="0" borderId="30" xfId="2" applyFont="1" applyBorder="1"/>
    <xf numFmtId="2" fontId="5" fillId="0" borderId="26" xfId="0" applyNumberFormat="1" applyFont="1" applyBorder="1"/>
    <xf numFmtId="2" fontId="0" fillId="0" borderId="0" xfId="0" applyNumberFormat="1"/>
    <xf numFmtId="0" fontId="7" fillId="0" borderId="40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2" fontId="5" fillId="0" borderId="36" xfId="0" applyNumberFormat="1" applyFont="1" applyFill="1" applyBorder="1"/>
    <xf numFmtId="2" fontId="5" fillId="0" borderId="26" xfId="0" applyNumberFormat="1" applyFont="1" applyFill="1" applyBorder="1"/>
    <xf numFmtId="2" fontId="5" fillId="0" borderId="37" xfId="0" applyNumberFormat="1" applyFont="1" applyFill="1" applyBorder="1"/>
    <xf numFmtId="0" fontId="7" fillId="0" borderId="19" xfId="0" applyFont="1" applyBorder="1"/>
    <xf numFmtId="0" fontId="7" fillId="0" borderId="40" xfId="0" applyFont="1" applyBorder="1"/>
    <xf numFmtId="0" fontId="3" fillId="0" borderId="37" xfId="0" applyFont="1" applyBorder="1" applyAlignment="1">
      <alignment horizontal="center" vertical="center"/>
    </xf>
    <xf numFmtId="0" fontId="10" fillId="0" borderId="10" xfId="0" applyFont="1" applyBorder="1"/>
    <xf numFmtId="0" fontId="12" fillId="2" borderId="4" xfId="3" applyFont="1" applyFill="1" applyBorder="1" applyAlignment="1">
      <alignment horizontal="center" vertical="top" wrapText="1"/>
    </xf>
    <xf numFmtId="0" fontId="10" fillId="0" borderId="19" xfId="0" applyFont="1" applyBorder="1"/>
    <xf numFmtId="0" fontId="12" fillId="2" borderId="0" xfId="3" applyFont="1" applyFill="1" applyBorder="1" applyAlignment="1">
      <alignment horizontal="center" vertical="top" wrapText="1"/>
    </xf>
    <xf numFmtId="0" fontId="13" fillId="0" borderId="19" xfId="3" applyFont="1" applyFill="1" applyBorder="1" applyAlignment="1">
      <alignment horizontal="left" vertical="center" wrapText="1"/>
    </xf>
    <xf numFmtId="164" fontId="13" fillId="0" borderId="6" xfId="3" applyNumberFormat="1" applyFont="1" applyFill="1" applyBorder="1" applyAlignment="1">
      <alignment horizontal="center" vertical="center" wrapText="1"/>
    </xf>
    <xf numFmtId="2" fontId="13" fillId="0" borderId="0" xfId="3" applyNumberFormat="1" applyFont="1" applyFill="1" applyBorder="1" applyAlignment="1">
      <alignment horizontal="center" vertical="center" wrapText="1"/>
    </xf>
    <xf numFmtId="2" fontId="13" fillId="0" borderId="20" xfId="3" applyNumberFormat="1" applyFont="1" applyFill="1" applyBorder="1" applyAlignment="1">
      <alignment horizontal="center" vertical="center" wrapText="1"/>
    </xf>
    <xf numFmtId="0" fontId="12" fillId="2" borderId="19" xfId="3" applyFont="1" applyFill="1" applyBorder="1" applyAlignment="1">
      <alignment horizontal="center" vertical="top" wrapText="1"/>
    </xf>
    <xf numFmtId="2" fontId="13" fillId="0" borderId="6" xfId="3" applyNumberFormat="1" applyFont="1" applyFill="1" applyBorder="1" applyAlignment="1">
      <alignment horizontal="center" vertical="center" wrapText="1"/>
    </xf>
    <xf numFmtId="2" fontId="5" fillId="0" borderId="37" xfId="0" applyNumberFormat="1" applyFont="1" applyBorder="1"/>
    <xf numFmtId="0" fontId="12" fillId="2" borderId="19" xfId="3" applyFont="1" applyFill="1" applyBorder="1" applyAlignment="1">
      <alignment horizontal="left" vertical="center" wrapText="1"/>
    </xf>
    <xf numFmtId="2" fontId="7" fillId="2" borderId="6" xfId="0" applyNumberFormat="1" applyFont="1" applyFill="1" applyBorder="1" applyAlignment="1">
      <alignment vertical="center"/>
    </xf>
    <xf numFmtId="2" fontId="14" fillId="2" borderId="0" xfId="3" applyNumberFormat="1" applyFont="1" applyFill="1" applyBorder="1" applyAlignment="1">
      <alignment horizontal="center" vertical="center" wrapText="1"/>
    </xf>
    <xf numFmtId="2" fontId="14" fillId="2" borderId="20" xfId="3" applyNumberFormat="1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left" vertical="center" wrapText="1"/>
    </xf>
    <xf numFmtId="2" fontId="15" fillId="0" borderId="0" xfId="0" applyNumberFormat="1" applyFont="1" applyBorder="1" applyAlignment="1">
      <alignment horizontal="center"/>
    </xf>
    <xf numFmtId="2" fontId="16" fillId="0" borderId="36" xfId="0" applyNumberFormat="1" applyFont="1" applyBorder="1"/>
    <xf numFmtId="0" fontId="12" fillId="2" borderId="22" xfId="3" applyFont="1" applyFill="1" applyBorder="1" applyAlignment="1">
      <alignment horizontal="left" vertical="center" wrapText="1"/>
    </xf>
    <xf numFmtId="0" fontId="12" fillId="2" borderId="1" xfId="3" applyFont="1" applyFill="1" applyBorder="1" applyAlignment="1">
      <alignment horizontal="center" vertical="top" wrapText="1"/>
    </xf>
    <xf numFmtId="2" fontId="7" fillId="2" borderId="41" xfId="0" applyNumberFormat="1" applyFont="1" applyFill="1" applyBorder="1" applyAlignment="1">
      <alignment vertical="center"/>
    </xf>
    <xf numFmtId="2" fontId="14" fillId="2" borderId="1" xfId="3" applyNumberFormat="1" applyFont="1" applyFill="1" applyBorder="1" applyAlignment="1">
      <alignment horizontal="center" vertical="center" wrapText="1"/>
    </xf>
    <xf numFmtId="2" fontId="14" fillId="2" borderId="23" xfId="3" applyNumberFormat="1" applyFont="1" applyFill="1" applyBorder="1" applyAlignment="1">
      <alignment horizontal="center" vertical="center" wrapText="1"/>
    </xf>
    <xf numFmtId="0" fontId="7" fillId="2" borderId="41" xfId="0" applyFont="1" applyFill="1" applyBorder="1" applyAlignment="1">
      <alignment horizontal="left" vertical="center" wrapText="1"/>
    </xf>
    <xf numFmtId="0" fontId="5" fillId="0" borderId="42" xfId="0" applyFont="1" applyBorder="1"/>
    <xf numFmtId="0" fontId="5" fillId="0" borderId="43" xfId="0" applyFont="1" applyBorder="1"/>
    <xf numFmtId="2" fontId="7" fillId="0" borderId="44" xfId="0" applyNumberFormat="1" applyFont="1" applyBorder="1" applyAlignment="1">
      <alignment horizontal="right"/>
    </xf>
    <xf numFmtId="2" fontId="16" fillId="0" borderId="44" xfId="0" applyNumberFormat="1" applyFont="1" applyBorder="1"/>
    <xf numFmtId="2" fontId="5" fillId="0" borderId="44" xfId="0" applyNumberFormat="1" applyFont="1" applyBorder="1"/>
    <xf numFmtId="2" fontId="5" fillId="0" borderId="16" xfId="0" applyNumberFormat="1" applyFont="1" applyBorder="1"/>
    <xf numFmtId="0" fontId="3" fillId="0" borderId="44" xfId="0" applyFont="1" applyBorder="1"/>
    <xf numFmtId="0" fontId="3" fillId="0" borderId="16" xfId="0" applyFont="1" applyBorder="1"/>
    <xf numFmtId="0" fontId="3" fillId="0" borderId="45" xfId="0" applyFont="1" applyBorder="1"/>
    <xf numFmtId="0" fontId="13" fillId="0" borderId="10" xfId="3" applyFont="1" applyFill="1" applyBorder="1" applyAlignment="1">
      <alignment horizontal="left" vertical="center" wrapText="1"/>
    </xf>
    <xf numFmtId="0" fontId="12" fillId="2" borderId="5" xfId="3" applyFont="1" applyFill="1" applyBorder="1" applyAlignment="1">
      <alignment horizontal="center" vertical="top" wrapText="1"/>
    </xf>
    <xf numFmtId="164" fontId="13" fillId="0" borderId="2" xfId="3" applyNumberFormat="1" applyFont="1" applyFill="1" applyBorder="1" applyAlignment="1">
      <alignment vertical="center" wrapText="1"/>
    </xf>
    <xf numFmtId="2" fontId="13" fillId="0" borderId="46" xfId="3" applyNumberFormat="1" applyFont="1" applyFill="1" applyBorder="1" applyAlignment="1">
      <alignment vertical="center" wrapText="1"/>
    </xf>
    <xf numFmtId="0" fontId="0" fillId="0" borderId="47" xfId="0" applyBorder="1"/>
    <xf numFmtId="0" fontId="0" fillId="0" borderId="48" xfId="0" applyBorder="1"/>
    <xf numFmtId="0" fontId="0" fillId="0" borderId="49" xfId="0" applyBorder="1"/>
    <xf numFmtId="2" fontId="7" fillId="0" borderId="49" xfId="0" applyNumberFormat="1" applyFont="1" applyBorder="1" applyAlignment="1">
      <alignment horizontal="right"/>
    </xf>
    <xf numFmtId="2" fontId="5" fillId="0" borderId="49" xfId="0" applyNumberFormat="1" applyFont="1" applyBorder="1"/>
    <xf numFmtId="2" fontId="5" fillId="0" borderId="50" xfId="0" applyNumberFormat="1" applyFont="1" applyBorder="1"/>
    <xf numFmtId="0" fontId="3" fillId="0" borderId="49" xfId="0" applyFont="1" applyBorder="1"/>
    <xf numFmtId="0" fontId="3" fillId="0" borderId="50" xfId="0" applyFont="1" applyBorder="1"/>
    <xf numFmtId="0" fontId="3" fillId="0" borderId="51" xfId="0" applyFont="1" applyBorder="1"/>
    <xf numFmtId="0" fontId="12" fillId="2" borderId="20" xfId="3" applyFont="1" applyFill="1" applyBorder="1" applyAlignment="1">
      <alignment horizontal="center" vertical="top" wrapText="1"/>
    </xf>
    <xf numFmtId="164" fontId="13" fillId="0" borderId="6" xfId="3" applyNumberFormat="1" applyFont="1" applyFill="1" applyBorder="1" applyAlignment="1">
      <alignment vertical="center" wrapText="1"/>
    </xf>
    <xf numFmtId="2" fontId="13" fillId="0" borderId="52" xfId="3" applyNumberFormat="1" applyFont="1" applyFill="1" applyBorder="1" applyAlignment="1">
      <alignment vertical="center" wrapText="1"/>
    </xf>
    <xf numFmtId="0" fontId="0" fillId="0" borderId="0" xfId="0" applyBorder="1"/>
    <xf numFmtId="2" fontId="7" fillId="0" borderId="0" xfId="0" applyNumberFormat="1" applyFont="1" applyBorder="1" applyAlignment="1">
      <alignment horizontal="right"/>
    </xf>
    <xf numFmtId="2" fontId="5" fillId="0" borderId="0" xfId="0" applyNumberFormat="1" applyFont="1" applyBorder="1"/>
    <xf numFmtId="0" fontId="3" fillId="0" borderId="0" xfId="0" applyFont="1" applyBorder="1"/>
    <xf numFmtId="2" fontId="13" fillId="0" borderId="52" xfId="3" applyNumberFormat="1" applyFont="1" applyFill="1" applyBorder="1" applyAlignment="1">
      <alignment horizontal="center" vertical="center" wrapText="1"/>
    </xf>
    <xf numFmtId="0" fontId="0" fillId="0" borderId="22" xfId="0" applyBorder="1"/>
    <xf numFmtId="0" fontId="12" fillId="2" borderId="9" xfId="3" applyFont="1" applyFill="1" applyBorder="1" applyAlignment="1">
      <alignment horizontal="center" vertical="top" wrapText="1"/>
    </xf>
    <xf numFmtId="164" fontId="13" fillId="0" borderId="21" xfId="3" applyNumberFormat="1" applyFont="1" applyFill="1" applyBorder="1" applyAlignment="1">
      <alignment vertical="center" wrapText="1"/>
    </xf>
    <xf numFmtId="2" fontId="13" fillId="0" borderId="34" xfId="3" applyNumberFormat="1" applyFont="1" applyFill="1" applyBorder="1" applyAlignment="1">
      <alignment vertical="center" wrapText="1"/>
    </xf>
    <xf numFmtId="0" fontId="5" fillId="0" borderId="0" xfId="0" applyFont="1" applyBorder="1"/>
    <xf numFmtId="2" fontId="16" fillId="0" borderId="0" xfId="0" applyNumberFormat="1" applyFont="1" applyBorder="1"/>
    <xf numFmtId="0" fontId="10" fillId="0" borderId="53" xfId="0" applyFont="1" applyBorder="1"/>
    <xf numFmtId="0" fontId="7" fillId="0" borderId="35" xfId="0" applyFont="1" applyBorder="1" applyAlignment="1">
      <alignment horizontal="center"/>
    </xf>
    <xf numFmtId="2" fontId="10" fillId="0" borderId="45" xfId="0" applyNumberFormat="1" applyFont="1" applyBorder="1" applyAlignment="1">
      <alignment horizontal="center"/>
    </xf>
    <xf numFmtId="164" fontId="10" fillId="0" borderId="15" xfId="0" applyNumberFormat="1" applyFont="1" applyBorder="1" applyAlignment="1">
      <alignment horizontal="center"/>
    </xf>
    <xf numFmtId="2" fontId="10" fillId="0" borderId="18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left"/>
    </xf>
    <xf numFmtId="0" fontId="7" fillId="0" borderId="53" xfId="0" applyFont="1" applyBorder="1" applyAlignment="1">
      <alignment horizontal="center"/>
    </xf>
    <xf numFmtId="0" fontId="10" fillId="0" borderId="53" xfId="0" applyFont="1" applyBorder="1" applyAlignment="1">
      <alignment horizontal="center"/>
    </xf>
    <xf numFmtId="0" fontId="10" fillId="0" borderId="52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17" fillId="0" borderId="0" xfId="0" applyFont="1" applyAlignment="1"/>
    <xf numFmtId="0" fontId="18" fillId="0" borderId="0" xfId="0" applyFont="1"/>
    <xf numFmtId="0" fontId="18" fillId="0" borderId="0" xfId="0" applyFont="1" applyAlignment="1"/>
    <xf numFmtId="0" fontId="17" fillId="0" borderId="0" xfId="0" applyFont="1" applyAlignment="1"/>
    <xf numFmtId="0" fontId="10" fillId="0" borderId="35" xfId="0" applyFont="1" applyBorder="1"/>
    <xf numFmtId="164" fontId="13" fillId="0" borderId="15" xfId="3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5" fillId="2" borderId="0" xfId="0" applyFont="1" applyFill="1" applyBorder="1"/>
    <xf numFmtId="0" fontId="10" fillId="0" borderId="54" xfId="0" applyFont="1" applyBorder="1"/>
    <xf numFmtId="0" fontId="7" fillId="0" borderId="54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/>
    <xf numFmtId="2" fontId="6" fillId="0" borderId="0" xfId="0" applyNumberFormat="1" applyFont="1" applyBorder="1"/>
    <xf numFmtId="0" fontId="13" fillId="0" borderId="55" xfId="3" applyFont="1" applyFill="1" applyBorder="1" applyAlignment="1">
      <alignment horizontal="left" vertical="center" wrapText="1"/>
    </xf>
    <xf numFmtId="164" fontId="13" fillId="0" borderId="25" xfId="3" applyNumberFormat="1" applyFont="1" applyFill="1" applyBorder="1" applyAlignment="1">
      <alignment horizontal="center" wrapText="1"/>
    </xf>
    <xf numFmtId="2" fontId="10" fillId="0" borderId="37" xfId="0" applyNumberFormat="1" applyFont="1" applyBorder="1" applyAlignment="1">
      <alignment horizontal="center"/>
    </xf>
    <xf numFmtId="164" fontId="10" fillId="0" borderId="25" xfId="0" applyNumberFormat="1" applyFont="1" applyBorder="1" applyAlignment="1">
      <alignment horizontal="center"/>
    </xf>
    <xf numFmtId="2" fontId="10" fillId="0" borderId="28" xfId="0" applyNumberFormat="1" applyFont="1" applyBorder="1" applyAlignment="1">
      <alignment horizontal="center"/>
    </xf>
    <xf numFmtId="0" fontId="7" fillId="0" borderId="42" xfId="0" applyFont="1" applyBorder="1"/>
    <xf numFmtId="0" fontId="3" fillId="0" borderId="35" xfId="0" applyFont="1" applyBorder="1" applyAlignment="1">
      <alignment horizontal="center"/>
    </xf>
    <xf numFmtId="164" fontId="7" fillId="0" borderId="53" xfId="0" applyNumberFormat="1" applyFont="1" applyBorder="1" applyAlignment="1">
      <alignment horizontal="center"/>
    </xf>
    <xf numFmtId="2" fontId="7" fillId="0" borderId="52" xfId="0" applyNumberFormat="1" applyFont="1" applyBorder="1" applyAlignment="1">
      <alignment horizontal="center"/>
    </xf>
    <xf numFmtId="164" fontId="7" fillId="0" borderId="6" xfId="0" applyNumberFormat="1" applyFont="1" applyBorder="1" applyAlignment="1">
      <alignment horizontal="center"/>
    </xf>
    <xf numFmtId="2" fontId="7" fillId="0" borderId="20" xfId="0" applyNumberFormat="1" applyFont="1" applyBorder="1" applyAlignment="1">
      <alignment horizontal="center"/>
    </xf>
    <xf numFmtId="0" fontId="7" fillId="0" borderId="29" xfId="0" applyFont="1" applyBorder="1"/>
    <xf numFmtId="0" fontId="3" fillId="0" borderId="54" xfId="0" applyFont="1" applyBorder="1" applyAlignment="1">
      <alignment horizontal="center"/>
    </xf>
    <xf numFmtId="0" fontId="3" fillId="0" borderId="35" xfId="0" applyFont="1" applyBorder="1"/>
    <xf numFmtId="0" fontId="3" fillId="0" borderId="54" xfId="0" applyFont="1" applyBorder="1"/>
    <xf numFmtId="0" fontId="3" fillId="0" borderId="53" xfId="0" applyFont="1" applyBorder="1" applyAlignment="1">
      <alignment horizontal="center"/>
    </xf>
    <xf numFmtId="0" fontId="3" fillId="0" borderId="53" xfId="0" applyFont="1" applyBorder="1"/>
    <xf numFmtId="164" fontId="7" fillId="0" borderId="35" xfId="0" applyNumberFormat="1" applyFont="1" applyBorder="1" applyAlignment="1">
      <alignment horizontal="center"/>
    </xf>
    <xf numFmtId="2" fontId="7" fillId="0" borderId="45" xfId="0" applyNumberFormat="1" applyFont="1" applyBorder="1" applyAlignment="1">
      <alignment horizontal="center"/>
    </xf>
    <xf numFmtId="164" fontId="7" fillId="0" borderId="15" xfId="0" applyNumberFormat="1" applyFont="1" applyBorder="1" applyAlignment="1">
      <alignment horizontal="center"/>
    </xf>
    <xf numFmtId="2" fontId="7" fillId="0" borderId="18" xfId="0" applyNumberFormat="1" applyFont="1" applyBorder="1" applyAlignment="1">
      <alignment horizontal="center"/>
    </xf>
    <xf numFmtId="0" fontId="7" fillId="0" borderId="54" xfId="0" applyFont="1" applyBorder="1"/>
    <xf numFmtId="0" fontId="7" fillId="0" borderId="34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52" xfId="0" applyFont="1" applyBorder="1" applyAlignment="1">
      <alignment horizontal="center"/>
    </xf>
    <xf numFmtId="0" fontId="7" fillId="0" borderId="55" xfId="0" applyFont="1" applyBorder="1" applyAlignment="1">
      <alignment horizontal="left"/>
    </xf>
    <xf numFmtId="0" fontId="7" fillId="0" borderId="55" xfId="0" applyFont="1" applyBorder="1" applyAlignment="1">
      <alignment horizontal="center"/>
    </xf>
    <xf numFmtId="0" fontId="7" fillId="0" borderId="55" xfId="0" applyFont="1" applyBorder="1"/>
    <xf numFmtId="0" fontId="7" fillId="0" borderId="35" xfId="0" applyFont="1" applyBorder="1" applyAlignment="1">
      <alignment horizontal="left"/>
    </xf>
    <xf numFmtId="0" fontId="15" fillId="0" borderId="54" xfId="0" applyFont="1" applyBorder="1"/>
    <xf numFmtId="0" fontId="15" fillId="0" borderId="54" xfId="0" applyFont="1" applyBorder="1" applyAlignment="1">
      <alignment horizontal="center"/>
    </xf>
    <xf numFmtId="0" fontId="15" fillId="0" borderId="53" xfId="0" applyFont="1" applyBorder="1" applyAlignment="1">
      <alignment horizontal="center"/>
    </xf>
    <xf numFmtId="0" fontId="15" fillId="0" borderId="52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15" fillId="0" borderId="55" xfId="0" applyFont="1" applyBorder="1" applyAlignment="1">
      <alignment horizontal="left"/>
    </xf>
    <xf numFmtId="0" fontId="15" fillId="0" borderId="55" xfId="0" applyFont="1" applyBorder="1" applyAlignment="1">
      <alignment horizontal="center"/>
    </xf>
    <xf numFmtId="0" fontId="15" fillId="0" borderId="53" xfId="0" applyFont="1" applyBorder="1" applyAlignment="1">
      <alignment horizontal="left"/>
    </xf>
    <xf numFmtId="0" fontId="15" fillId="0" borderId="39" xfId="0" applyFont="1" applyBorder="1" applyAlignment="1">
      <alignment horizontal="left"/>
    </xf>
    <xf numFmtId="0" fontId="15" fillId="0" borderId="35" xfId="0" applyFont="1" applyBorder="1" applyAlignment="1">
      <alignment horizontal="center"/>
    </xf>
    <xf numFmtId="0" fontId="19" fillId="0" borderId="35" xfId="0" applyFont="1" applyBorder="1"/>
    <xf numFmtId="2" fontId="10" fillId="0" borderId="15" xfId="0" applyNumberFormat="1" applyFont="1" applyBorder="1" applyAlignment="1">
      <alignment horizontal="center"/>
    </xf>
    <xf numFmtId="0" fontId="19" fillId="0" borderId="54" xfId="0" applyFont="1" applyBorder="1"/>
    <xf numFmtId="164" fontId="10" fillId="0" borderId="6" xfId="0" applyNumberFormat="1" applyFont="1" applyBorder="1" applyAlignment="1">
      <alignment horizontal="center"/>
    </xf>
    <xf numFmtId="2" fontId="15" fillId="0" borderId="34" xfId="0" applyNumberFormat="1" applyFont="1" applyBorder="1" applyAlignment="1">
      <alignment horizontal="center"/>
    </xf>
    <xf numFmtId="2" fontId="15" fillId="0" borderId="9" xfId="0" applyNumberFormat="1" applyFont="1" applyBorder="1" applyAlignment="1">
      <alignment horizontal="center"/>
    </xf>
    <xf numFmtId="0" fontId="15" fillId="0" borderId="35" xfId="0" applyFont="1" applyBorder="1"/>
    <xf numFmtId="0" fontId="10" fillId="0" borderId="56" xfId="0" applyFont="1" applyBorder="1"/>
    <xf numFmtId="0" fontId="15" fillId="0" borderId="56" xfId="0" applyFont="1" applyBorder="1"/>
    <xf numFmtId="0" fontId="15" fillId="0" borderId="57" xfId="0" applyFont="1" applyBorder="1" applyAlignment="1">
      <alignment horizontal="center"/>
    </xf>
    <xf numFmtId="0" fontId="10" fillId="0" borderId="41" xfId="0" applyFont="1" applyBorder="1"/>
    <xf numFmtId="0" fontId="15" fillId="0" borderId="23" xfId="0" applyFont="1" applyBorder="1" applyAlignment="1">
      <alignment horizontal="center"/>
    </xf>
    <xf numFmtId="0" fontId="10" fillId="0" borderId="0" xfId="0" applyFont="1" applyBorder="1"/>
    <xf numFmtId="0" fontId="15" fillId="0" borderId="0" xfId="0" applyFont="1" applyBorder="1"/>
    <xf numFmtId="0" fontId="15" fillId="0" borderId="0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46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20" fillId="0" borderId="52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15" fillId="0" borderId="53" xfId="0" applyFont="1" applyBorder="1"/>
    <xf numFmtId="0" fontId="15" fillId="0" borderId="6" xfId="0" applyFont="1" applyBorder="1"/>
    <xf numFmtId="0" fontId="15" fillId="0" borderId="56" xfId="0" applyFont="1" applyBorder="1" applyAlignment="1">
      <alignment horizontal="center"/>
    </xf>
    <xf numFmtId="0" fontId="15" fillId="0" borderId="41" xfId="0" applyFont="1" applyBorder="1" applyAlignment="1">
      <alignment horizontal="center"/>
    </xf>
    <xf numFmtId="0" fontId="15" fillId="0" borderId="19" xfId="0" applyFont="1" applyBorder="1" applyAlignment="1">
      <alignment horizontal="left"/>
    </xf>
    <xf numFmtId="2" fontId="15" fillId="0" borderId="52" xfId="0" applyNumberFormat="1" applyFont="1" applyBorder="1" applyAlignment="1">
      <alignment horizontal="center"/>
    </xf>
    <xf numFmtId="2" fontId="15" fillId="0" borderId="20" xfId="0" applyNumberFormat="1" applyFont="1" applyBorder="1" applyAlignment="1">
      <alignment horizontal="center"/>
    </xf>
    <xf numFmtId="43" fontId="13" fillId="0" borderId="6" xfId="1" applyFont="1" applyFill="1" applyBorder="1" applyAlignment="1">
      <alignment horizontal="center" vertical="center" wrapText="1"/>
    </xf>
    <xf numFmtId="2" fontId="10" fillId="0" borderId="52" xfId="0" applyNumberFormat="1" applyFont="1" applyBorder="1" applyAlignment="1">
      <alignment horizontal="center"/>
    </xf>
    <xf numFmtId="2" fontId="10" fillId="0" borderId="20" xfId="0" applyNumberFormat="1" applyFont="1" applyBorder="1" applyAlignment="1">
      <alignment horizontal="center"/>
    </xf>
    <xf numFmtId="0" fontId="7" fillId="0" borderId="22" xfId="0" applyFont="1" applyBorder="1" applyAlignment="1">
      <alignment horizontal="left"/>
    </xf>
    <xf numFmtId="0" fontId="10" fillId="0" borderId="45" xfId="0" applyFont="1" applyBorder="1" applyAlignment="1">
      <alignment horizontal="center"/>
    </xf>
    <xf numFmtId="0" fontId="15" fillId="0" borderId="22" xfId="0" applyFont="1" applyBorder="1" applyAlignment="1">
      <alignment horizontal="left"/>
    </xf>
    <xf numFmtId="0" fontId="15" fillId="0" borderId="10" xfId="0" applyFont="1" applyBorder="1" applyAlignment="1">
      <alignment horizontal="left"/>
    </xf>
    <xf numFmtId="0" fontId="10" fillId="0" borderId="15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2" fontId="10" fillId="0" borderId="6" xfId="0" applyNumberFormat="1" applyFont="1" applyBorder="1" applyAlignment="1">
      <alignment horizontal="center"/>
    </xf>
    <xf numFmtId="164" fontId="7" fillId="0" borderId="0" xfId="0" applyNumberFormat="1" applyFont="1" applyBorder="1"/>
    <xf numFmtId="164" fontId="0" fillId="0" borderId="0" xfId="0" applyNumberFormat="1"/>
    <xf numFmtId="0" fontId="6" fillId="0" borderId="0" xfId="0" applyFont="1" applyFill="1" applyBorder="1"/>
    <xf numFmtId="0" fontId="17" fillId="0" borderId="0" xfId="0" applyFont="1" applyAlignment="1">
      <alignment horizontal="left"/>
    </xf>
    <xf numFmtId="0" fontId="18" fillId="0" borderId="0" xfId="0" applyFont="1" applyAlignment="1">
      <alignment horizontal="left"/>
    </xf>
  </cellXfs>
  <cellStyles count="4">
    <cellStyle name="Обычный" xfId="0" builtinId="0"/>
    <cellStyle name="Обычный 2" xfId="2"/>
    <cellStyle name="Обычный_Лист1" xfId="3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7"/>
  <sheetViews>
    <sheetView tabSelected="1" workbookViewId="0">
      <selection sqref="A1:XFD1048576"/>
    </sheetView>
  </sheetViews>
  <sheetFormatPr defaultRowHeight="15" x14ac:dyDescent="0.25"/>
  <cols>
    <col min="1" max="1" width="55.42578125" customWidth="1"/>
    <col min="2" max="2" width="46.140625" customWidth="1"/>
    <col min="3" max="4" width="14.28515625" customWidth="1"/>
    <col min="5" max="5" width="16.28515625" customWidth="1"/>
    <col min="6" max="6" width="12.85546875" customWidth="1"/>
    <col min="7" max="7" width="10.5703125" customWidth="1"/>
    <col min="8" max="8" width="14.7109375" customWidth="1"/>
    <col min="10" max="10" width="8.85546875" customWidth="1"/>
    <col min="11" max="11" width="32.140625" customWidth="1"/>
    <col min="12" max="13" width="18.85546875" customWidth="1"/>
    <col min="14" max="14" width="12.5703125" customWidth="1"/>
    <col min="15" max="15" width="15.42578125" customWidth="1"/>
    <col min="16" max="16" width="15.85546875" customWidth="1"/>
    <col min="17" max="17" width="13.85546875" customWidth="1"/>
    <col min="18" max="18" width="13" customWidth="1"/>
    <col min="19" max="19" width="13.42578125" customWidth="1"/>
    <col min="20" max="20" width="12.5703125" customWidth="1"/>
    <col min="21" max="21" width="11.42578125" customWidth="1"/>
    <col min="22" max="22" width="11.140625" customWidth="1"/>
    <col min="23" max="23" width="11.7109375" customWidth="1"/>
    <col min="24" max="24" width="11.140625" customWidth="1"/>
    <col min="26" max="27" width="9.5703125" bestFit="1" customWidth="1"/>
    <col min="28" max="28" width="9.5703125" customWidth="1"/>
    <col min="29" max="29" width="14.28515625" customWidth="1"/>
    <col min="30" max="30" width="10.5703125" bestFit="1" customWidth="1"/>
  </cols>
  <sheetData>
    <row r="1" spans="1:29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x14ac:dyDescent="0.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x14ac:dyDescent="0.2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ht="15" customHeight="1" x14ac:dyDescent="0.3">
      <c r="A4" s="3" t="s">
        <v>3</v>
      </c>
      <c r="B4" s="4" t="s">
        <v>4</v>
      </c>
      <c r="C4" s="4"/>
      <c r="D4" s="3"/>
      <c r="E4" s="3"/>
      <c r="F4" s="5"/>
      <c r="G4" s="5"/>
      <c r="H4" s="5"/>
      <c r="I4" s="2"/>
      <c r="J4" s="2"/>
      <c r="K4" s="6" t="s">
        <v>5</v>
      </c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29" ht="15" customHeight="1" x14ac:dyDescent="0.3">
      <c r="A5" s="4" t="s">
        <v>6</v>
      </c>
      <c r="B5" s="4"/>
      <c r="C5" s="4"/>
      <c r="D5" s="4"/>
      <c r="E5" s="3"/>
      <c r="F5" s="5"/>
      <c r="G5" s="5"/>
      <c r="H5" s="5"/>
      <c r="I5" s="2"/>
      <c r="J5" s="2"/>
      <c r="K5" s="6" t="s">
        <v>7</v>
      </c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29" ht="15" customHeight="1" x14ac:dyDescent="0.3">
      <c r="A6" s="4" t="s">
        <v>8</v>
      </c>
      <c r="B6" s="4"/>
      <c r="C6" s="4"/>
      <c r="D6" s="4"/>
      <c r="E6" s="3"/>
      <c r="F6" s="5"/>
      <c r="G6" s="5"/>
      <c r="H6" s="5"/>
      <c r="I6" s="2"/>
      <c r="J6" s="7" t="s">
        <v>9</v>
      </c>
      <c r="K6" s="6" t="s">
        <v>10</v>
      </c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15" customHeight="1" x14ac:dyDescent="0.3">
      <c r="A7" s="4" t="s">
        <v>11</v>
      </c>
      <c r="B7" s="4"/>
      <c r="C7" s="4"/>
      <c r="D7" s="4"/>
      <c r="E7" s="3"/>
      <c r="F7" s="2"/>
      <c r="G7" s="2"/>
      <c r="H7" s="2"/>
      <c r="I7" s="2"/>
      <c r="J7" s="7" t="s">
        <v>12</v>
      </c>
      <c r="K7" s="6" t="s">
        <v>13</v>
      </c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</row>
    <row r="8" spans="1:29" ht="15" customHeight="1" x14ac:dyDescent="0.3">
      <c r="A8" s="8" t="s">
        <v>14</v>
      </c>
      <c r="B8" s="8"/>
      <c r="C8" s="8"/>
      <c r="D8" s="8"/>
      <c r="E8" s="9"/>
      <c r="F8" s="2"/>
      <c r="G8" s="2"/>
      <c r="H8" s="2"/>
      <c r="I8" s="2"/>
      <c r="J8" s="7" t="s">
        <v>15</v>
      </c>
      <c r="K8" s="6" t="s">
        <v>16</v>
      </c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</row>
    <row r="9" spans="1:29" ht="15" customHeight="1" x14ac:dyDescent="0.25">
      <c r="A9" s="10" t="s">
        <v>17</v>
      </c>
      <c r="B9" s="10"/>
      <c r="C9" s="10"/>
      <c r="D9" s="10"/>
      <c r="E9" s="10"/>
      <c r="F9" s="2"/>
      <c r="G9" s="2"/>
      <c r="H9" s="2"/>
      <c r="I9" s="2"/>
      <c r="J9" s="11"/>
      <c r="K9" s="12" t="s">
        <v>18</v>
      </c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</row>
    <row r="10" spans="1:29" ht="17.25" customHeight="1" x14ac:dyDescent="0.25">
      <c r="A10" s="13"/>
      <c r="B10" s="13"/>
      <c r="C10" s="13"/>
      <c r="D10" s="13"/>
      <c r="E10" s="13"/>
      <c r="F10" s="2"/>
      <c r="G10" s="2"/>
      <c r="H10" s="2"/>
      <c r="I10" s="2"/>
      <c r="J10" s="2"/>
    </row>
    <row r="11" spans="1:29" ht="17.25" customHeight="1" x14ac:dyDescent="0.25">
      <c r="F11" s="14"/>
      <c r="G11" s="2"/>
      <c r="H11" s="2"/>
      <c r="I11" s="2"/>
      <c r="J11" s="2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5"/>
      <c r="W11" s="15"/>
      <c r="X11" s="2"/>
      <c r="Y11" s="2"/>
      <c r="Z11" s="2"/>
      <c r="AA11" s="2"/>
      <c r="AB11" s="2"/>
      <c r="AC11" s="2"/>
    </row>
    <row r="12" spans="1:29" ht="20.25" customHeight="1" thickBot="1" x14ac:dyDescent="0.35">
      <c r="A12" s="16"/>
      <c r="B12" s="16"/>
      <c r="C12" s="16"/>
      <c r="D12" s="16"/>
      <c r="E12" s="16"/>
      <c r="F12" s="2"/>
      <c r="G12" s="2"/>
      <c r="H12" s="2"/>
      <c r="I12" s="2"/>
      <c r="J12" s="2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5"/>
      <c r="W12" s="15"/>
      <c r="X12" s="2"/>
      <c r="Y12" s="2"/>
      <c r="Z12" s="2"/>
      <c r="AA12" s="2"/>
      <c r="AB12" s="2"/>
      <c r="AC12" s="2"/>
    </row>
    <row r="13" spans="1:29" ht="15.75" thickBot="1" x14ac:dyDescent="0.3">
      <c r="A13" s="17" t="s">
        <v>19</v>
      </c>
      <c r="B13" s="18"/>
      <c r="C13" s="19"/>
      <c r="D13" s="19"/>
      <c r="E13" s="20"/>
      <c r="F13" s="2"/>
      <c r="G13" s="2"/>
      <c r="H13" s="2"/>
      <c r="I13" s="2"/>
      <c r="J13" s="2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2"/>
      <c r="Y13" s="2"/>
      <c r="Z13" s="2"/>
      <c r="AA13" s="2"/>
      <c r="AB13" s="2"/>
      <c r="AC13" s="2"/>
    </row>
    <row r="14" spans="1:29" ht="16.5" thickBot="1" x14ac:dyDescent="0.3">
      <c r="A14" s="21" t="s">
        <v>20</v>
      </c>
      <c r="B14" s="22">
        <v>2128.4</v>
      </c>
      <c r="C14" s="23"/>
      <c r="D14" s="23"/>
      <c r="E14" s="24"/>
      <c r="F14" s="2"/>
      <c r="G14" s="2"/>
      <c r="H14" s="2"/>
      <c r="I14" s="2"/>
      <c r="J14" s="25"/>
      <c r="K14" s="26"/>
      <c r="L14" s="27" t="s">
        <v>21</v>
      </c>
      <c r="M14" s="28" t="s">
        <v>22</v>
      </c>
      <c r="N14" s="28" t="s">
        <v>23</v>
      </c>
      <c r="O14" s="28" t="s">
        <v>23</v>
      </c>
      <c r="P14" s="28" t="s">
        <v>24</v>
      </c>
      <c r="Q14" s="28" t="s">
        <v>25</v>
      </c>
      <c r="R14" s="27" t="s">
        <v>26</v>
      </c>
      <c r="S14" s="28" t="s">
        <v>27</v>
      </c>
      <c r="T14" s="29" t="s">
        <v>28</v>
      </c>
      <c r="U14" s="30"/>
      <c r="V14" s="30"/>
      <c r="W14" s="30"/>
      <c r="X14" s="30"/>
      <c r="Y14" s="30"/>
      <c r="Z14" s="30"/>
      <c r="AA14" s="30"/>
      <c r="AB14" s="30"/>
      <c r="AC14" s="31"/>
    </row>
    <row r="15" spans="1:29" ht="15.75" x14ac:dyDescent="0.25">
      <c r="A15" s="32" t="s">
        <v>29</v>
      </c>
      <c r="B15" s="33" t="s">
        <v>30</v>
      </c>
      <c r="C15" s="34"/>
      <c r="D15" s="34"/>
      <c r="E15" s="35"/>
      <c r="F15" s="2"/>
      <c r="G15" s="2"/>
      <c r="H15" s="2"/>
      <c r="I15" s="2"/>
      <c r="J15" s="36"/>
      <c r="K15" s="37"/>
      <c r="L15" s="38" t="s">
        <v>31</v>
      </c>
      <c r="M15" s="38" t="s">
        <v>32</v>
      </c>
      <c r="N15" s="38" t="s">
        <v>33</v>
      </c>
      <c r="O15" s="38" t="s">
        <v>33</v>
      </c>
      <c r="P15" s="38" t="s">
        <v>34</v>
      </c>
      <c r="Q15" s="38" t="s">
        <v>33</v>
      </c>
      <c r="R15" s="38" t="s">
        <v>33</v>
      </c>
      <c r="S15" s="38" t="s">
        <v>32</v>
      </c>
      <c r="T15" s="27" t="s">
        <v>35</v>
      </c>
      <c r="U15" s="27" t="s">
        <v>36</v>
      </c>
      <c r="V15" s="27" t="s">
        <v>37</v>
      </c>
      <c r="W15" s="27" t="s">
        <v>38</v>
      </c>
      <c r="X15" s="27" t="s">
        <v>39</v>
      </c>
      <c r="Y15" s="39" t="s">
        <v>40</v>
      </c>
      <c r="Z15" s="40" t="s">
        <v>41</v>
      </c>
      <c r="AA15" s="40" t="s">
        <v>42</v>
      </c>
      <c r="AB15" s="41" t="s">
        <v>43</v>
      </c>
      <c r="AC15" s="41" t="s">
        <v>44</v>
      </c>
    </row>
    <row r="16" spans="1:29" ht="16.5" thickBot="1" x14ac:dyDescent="0.3">
      <c r="A16" s="42" t="s">
        <v>45</v>
      </c>
      <c r="B16" s="22">
        <v>1934.9</v>
      </c>
      <c r="C16" s="23"/>
      <c r="D16" s="23"/>
      <c r="E16" s="24"/>
      <c r="F16" s="2"/>
      <c r="G16" s="2"/>
      <c r="H16" s="2"/>
      <c r="I16" s="2"/>
      <c r="J16" s="36"/>
      <c r="K16" s="37"/>
      <c r="L16" s="43" t="s">
        <v>46</v>
      </c>
      <c r="M16" s="43"/>
      <c r="N16" s="43" t="s">
        <v>47</v>
      </c>
      <c r="O16" s="43" t="s">
        <v>48</v>
      </c>
      <c r="P16" s="43" t="s">
        <v>33</v>
      </c>
      <c r="Q16" s="43"/>
      <c r="R16" s="43"/>
      <c r="S16" s="43" t="s">
        <v>49</v>
      </c>
      <c r="T16" s="43" t="s">
        <v>50</v>
      </c>
      <c r="U16" s="43"/>
      <c r="V16" s="43"/>
      <c r="W16" s="43"/>
      <c r="X16" s="43"/>
      <c r="Y16" s="44"/>
      <c r="Z16" s="45"/>
      <c r="AA16" s="45"/>
      <c r="AB16" s="46" t="s">
        <v>51</v>
      </c>
      <c r="AC16" s="46"/>
    </row>
    <row r="17" spans="1:31" ht="16.5" thickBot="1" x14ac:dyDescent="0.3">
      <c r="A17" s="21" t="s">
        <v>52</v>
      </c>
      <c r="B17" s="47">
        <v>193.5</v>
      </c>
      <c r="C17" s="48"/>
      <c r="D17" s="48"/>
      <c r="E17" s="49"/>
      <c r="F17" s="2"/>
      <c r="G17" s="2"/>
      <c r="H17" s="2"/>
      <c r="I17" s="2"/>
      <c r="J17" s="45"/>
      <c r="K17" s="50"/>
      <c r="L17" s="43" t="s">
        <v>53</v>
      </c>
      <c r="M17" s="43"/>
      <c r="N17" s="43" t="s">
        <v>53</v>
      </c>
      <c r="O17" s="43" t="s">
        <v>53</v>
      </c>
      <c r="P17" s="43" t="s">
        <v>53</v>
      </c>
      <c r="Q17" s="43" t="s">
        <v>53</v>
      </c>
      <c r="R17" s="43" t="s">
        <v>53</v>
      </c>
      <c r="S17" s="43" t="s">
        <v>54</v>
      </c>
      <c r="T17" s="43" t="s">
        <v>53</v>
      </c>
      <c r="U17" s="43" t="s">
        <v>53</v>
      </c>
      <c r="V17" s="43" t="s">
        <v>53</v>
      </c>
      <c r="W17" s="43" t="s">
        <v>53</v>
      </c>
      <c r="X17" s="43" t="s">
        <v>53</v>
      </c>
      <c r="Y17" s="51" t="s">
        <v>53</v>
      </c>
      <c r="Z17" s="51" t="s">
        <v>53</v>
      </c>
      <c r="AA17" s="51" t="s">
        <v>54</v>
      </c>
      <c r="AB17" s="51"/>
      <c r="AC17" s="52" t="s">
        <v>53</v>
      </c>
    </row>
    <row r="18" spans="1:31" ht="15" customHeight="1" x14ac:dyDescent="0.25">
      <c r="A18" s="53" t="s">
        <v>55</v>
      </c>
      <c r="B18" s="54">
        <v>4</v>
      </c>
      <c r="C18" s="55"/>
      <c r="D18" s="55"/>
      <c r="E18" s="56"/>
      <c r="F18" s="2"/>
      <c r="G18" s="2"/>
      <c r="H18" s="2"/>
      <c r="I18" s="2"/>
      <c r="J18" s="57" t="s">
        <v>56</v>
      </c>
      <c r="K18" s="58" t="s">
        <v>57</v>
      </c>
      <c r="L18" s="59"/>
      <c r="M18" s="59"/>
      <c r="N18" s="59"/>
      <c r="O18" s="59"/>
      <c r="P18" s="59"/>
      <c r="Q18" s="59"/>
      <c r="R18" s="59"/>
      <c r="S18" s="60"/>
      <c r="T18" s="61"/>
      <c r="U18" s="60"/>
      <c r="V18" s="60"/>
      <c r="W18" s="60"/>
      <c r="X18" s="62"/>
      <c r="Y18" s="63"/>
      <c r="Z18" s="63"/>
      <c r="AA18" s="63"/>
      <c r="AB18" s="64"/>
      <c r="AC18" s="65"/>
    </row>
    <row r="19" spans="1:31" ht="15" customHeight="1" thickBot="1" x14ac:dyDescent="0.3">
      <c r="A19" s="66" t="s">
        <v>58</v>
      </c>
      <c r="B19" s="47">
        <v>2</v>
      </c>
      <c r="C19" s="34"/>
      <c r="D19" s="34"/>
      <c r="E19" s="35"/>
      <c r="F19" s="2"/>
      <c r="G19" s="2"/>
      <c r="H19" s="2"/>
      <c r="I19" s="2"/>
      <c r="J19" s="36"/>
      <c r="K19" s="67"/>
      <c r="L19" s="68"/>
      <c r="M19" s="68"/>
      <c r="N19" s="69"/>
      <c r="O19" s="69"/>
      <c r="P19" s="69"/>
      <c r="Q19" s="69"/>
      <c r="R19" s="69"/>
      <c r="S19" s="68"/>
      <c r="T19" s="68"/>
      <c r="U19" s="68"/>
      <c r="V19" s="68"/>
      <c r="W19" s="68"/>
      <c r="X19" s="68"/>
      <c r="Y19" s="70"/>
      <c r="Z19" s="70"/>
      <c r="AA19" s="70"/>
      <c r="AB19" s="71"/>
      <c r="AC19" s="72"/>
    </row>
    <row r="20" spans="1:31" ht="15" customHeight="1" thickBot="1" x14ac:dyDescent="0.3">
      <c r="A20" s="73"/>
      <c r="B20" s="73"/>
      <c r="C20" s="74" t="s">
        <v>59</v>
      </c>
      <c r="D20" s="75"/>
      <c r="E20" s="74" t="s">
        <v>60</v>
      </c>
      <c r="F20" s="75"/>
      <c r="G20" s="76" t="s">
        <v>61</v>
      </c>
      <c r="H20" s="77"/>
      <c r="I20" s="2"/>
      <c r="J20" s="36"/>
      <c r="K20" s="67"/>
      <c r="L20" s="68"/>
      <c r="M20" s="68"/>
      <c r="N20" s="69"/>
      <c r="O20" s="69"/>
      <c r="P20" s="69"/>
      <c r="Q20" s="69"/>
      <c r="R20" s="69"/>
      <c r="S20" s="68"/>
      <c r="T20" s="68"/>
      <c r="U20" s="68"/>
      <c r="V20" s="68"/>
      <c r="W20" s="68"/>
      <c r="X20" s="78"/>
      <c r="Y20" s="70"/>
      <c r="Z20" s="70"/>
      <c r="AA20" s="70"/>
      <c r="AB20" s="71"/>
      <c r="AC20" s="72"/>
    </row>
    <row r="21" spans="1:31" ht="15" customHeight="1" x14ac:dyDescent="0.25">
      <c r="A21" s="79" t="s">
        <v>62</v>
      </c>
      <c r="B21" s="79" t="s">
        <v>63</v>
      </c>
      <c r="C21" s="80" t="s">
        <v>64</v>
      </c>
      <c r="D21" s="81" t="s">
        <v>65</v>
      </c>
      <c r="E21" s="82" t="s">
        <v>64</v>
      </c>
      <c r="F21" s="83" t="s">
        <v>65</v>
      </c>
      <c r="G21" s="82" t="s">
        <v>64</v>
      </c>
      <c r="H21" s="81" t="s">
        <v>65</v>
      </c>
      <c r="I21" s="2"/>
      <c r="J21" s="84">
        <v>1</v>
      </c>
      <c r="K21" s="85" t="s">
        <v>66</v>
      </c>
      <c r="L21" s="69">
        <v>64190.720000000001</v>
      </c>
      <c r="M21" s="69">
        <v>40218.11</v>
      </c>
      <c r="N21" s="69">
        <v>423.46</v>
      </c>
      <c r="O21" s="69"/>
      <c r="P21" s="69">
        <v>1463.81</v>
      </c>
      <c r="Q21" s="69">
        <v>463.8</v>
      </c>
      <c r="R21" s="69">
        <v>3178.56</v>
      </c>
      <c r="S21" s="69">
        <f>SUM(P21:R21)</f>
        <v>5106.17</v>
      </c>
      <c r="T21" s="69">
        <v>7.5</v>
      </c>
      <c r="U21" s="69">
        <v>26.79</v>
      </c>
      <c r="V21" s="69">
        <v>56.57</v>
      </c>
      <c r="W21" s="69">
        <v>6838.02</v>
      </c>
      <c r="X21" s="86"/>
      <c r="Y21" s="70"/>
      <c r="Z21" s="70">
        <v>3327.54</v>
      </c>
      <c r="AA21" s="70"/>
      <c r="AB21" s="71"/>
      <c r="AC21" s="72"/>
      <c r="AD21" s="87">
        <f>L21+M21+N21+O21+P21+Q21+R21+T21+U21+V21+X21+Y21+W21+Z21+AA21+AB21+AC21</f>
        <v>120194.88</v>
      </c>
    </row>
    <row r="22" spans="1:31" ht="15" customHeight="1" x14ac:dyDescent="0.25">
      <c r="A22" s="79" t="s">
        <v>67</v>
      </c>
      <c r="B22" s="79" t="s">
        <v>68</v>
      </c>
      <c r="C22" s="88" t="s">
        <v>69</v>
      </c>
      <c r="D22" s="89" t="s">
        <v>70</v>
      </c>
      <c r="E22" s="90" t="s">
        <v>69</v>
      </c>
      <c r="F22" s="91" t="s">
        <v>71</v>
      </c>
      <c r="G22" s="90" t="s">
        <v>69</v>
      </c>
      <c r="H22" s="89" t="s">
        <v>71</v>
      </c>
      <c r="I22" s="2"/>
      <c r="J22" s="84">
        <v>2</v>
      </c>
      <c r="K22" s="67" t="s">
        <v>72</v>
      </c>
      <c r="L22" s="69">
        <v>703993.92</v>
      </c>
      <c r="M22" s="69">
        <v>493400.28</v>
      </c>
      <c r="N22" s="69">
        <v>5555.16</v>
      </c>
      <c r="O22" s="69"/>
      <c r="P22" s="69">
        <v>19206.48</v>
      </c>
      <c r="Q22" s="69">
        <v>6084.3</v>
      </c>
      <c r="R22" s="69">
        <v>41622.42</v>
      </c>
      <c r="S22" s="69">
        <f t="shared" ref="S22:S24" si="0">SUM(P22:R22)</f>
        <v>66913.2</v>
      </c>
      <c r="T22" s="69">
        <v>11246.84</v>
      </c>
      <c r="U22" s="69">
        <v>25197.77</v>
      </c>
      <c r="V22" s="69">
        <v>60142.85</v>
      </c>
      <c r="W22" s="69">
        <v>3394.76</v>
      </c>
      <c r="X22" s="86"/>
      <c r="Y22" s="92"/>
      <c r="Z22" s="92"/>
      <c r="AA22" s="92">
        <v>21177.27</v>
      </c>
      <c r="AB22" s="93">
        <v>843.95</v>
      </c>
      <c r="AC22" s="94">
        <v>41354.769999999997</v>
      </c>
      <c r="AD22" s="87">
        <f t="shared" ref="AD22:AD28" si="1">L22+M22+N22+O22+P22+Q22+R22+T22+U22+V22+X22+Y22+W22+Z22+AA22+AB22+AC22</f>
        <v>1433220.7700000003</v>
      </c>
    </row>
    <row r="23" spans="1:31" ht="15" customHeight="1" x14ac:dyDescent="0.25">
      <c r="A23" s="95"/>
      <c r="B23" s="95"/>
      <c r="C23" s="96"/>
      <c r="D23" s="89" t="s">
        <v>73</v>
      </c>
      <c r="E23" s="21"/>
      <c r="F23" s="91" t="s">
        <v>73</v>
      </c>
      <c r="G23" s="21"/>
      <c r="H23" s="89" t="s">
        <v>73</v>
      </c>
      <c r="I23" s="2"/>
      <c r="J23" s="84"/>
      <c r="K23" s="67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86"/>
      <c r="Y23" s="70"/>
      <c r="Z23" s="70"/>
      <c r="AA23" s="70"/>
      <c r="AB23" s="71"/>
      <c r="AC23" s="97"/>
      <c r="AD23" s="87"/>
    </row>
    <row r="24" spans="1:31" ht="15" customHeight="1" thickBot="1" x14ac:dyDescent="0.3">
      <c r="A24" s="95"/>
      <c r="B24" s="95"/>
      <c r="C24" s="88" t="s">
        <v>54</v>
      </c>
      <c r="D24" s="89" t="s">
        <v>53</v>
      </c>
      <c r="E24" s="90" t="s">
        <v>54</v>
      </c>
      <c r="F24" s="91" t="s">
        <v>53</v>
      </c>
      <c r="G24" s="90" t="s">
        <v>54</v>
      </c>
      <c r="H24" s="89" t="s">
        <v>53</v>
      </c>
      <c r="I24" s="2"/>
      <c r="J24" s="84">
        <v>3</v>
      </c>
      <c r="K24" s="67" t="s">
        <v>74</v>
      </c>
      <c r="L24" s="69">
        <f>640148.22+26199.86</f>
        <v>666348.07999999996</v>
      </c>
      <c r="M24" s="69">
        <f>444120.03+18125.32</f>
        <v>462245.35000000003</v>
      </c>
      <c r="N24" s="69">
        <f>4959.72+198.36</f>
        <v>5158.08</v>
      </c>
      <c r="O24" s="69"/>
      <c r="P24" s="69">
        <f>17147.32+685.63</f>
        <v>17832.95</v>
      </c>
      <c r="Q24" s="69">
        <f>5432.13+217.26</f>
        <v>5649.39</v>
      </c>
      <c r="R24" s="69">
        <f>37173.78+1488.87</f>
        <v>38662.65</v>
      </c>
      <c r="S24" s="69">
        <f t="shared" si="0"/>
        <v>62144.990000000005</v>
      </c>
      <c r="T24" s="69">
        <v>9550.4500000000007</v>
      </c>
      <c r="U24" s="69">
        <v>20185.87</v>
      </c>
      <c r="V24" s="69">
        <v>49071.06</v>
      </c>
      <c r="W24" s="69">
        <v>10187.219999999999</v>
      </c>
      <c r="X24" s="86"/>
      <c r="Y24" s="92"/>
      <c r="Z24" s="92">
        <v>3327.54</v>
      </c>
      <c r="AA24" s="92">
        <v>18194.12</v>
      </c>
      <c r="AB24" s="93">
        <v>816.41</v>
      </c>
      <c r="AC24" s="72">
        <v>30843.39</v>
      </c>
      <c r="AD24" s="87">
        <f t="shared" si="1"/>
        <v>1338072.5599999998</v>
      </c>
    </row>
    <row r="25" spans="1:31" ht="15" customHeight="1" x14ac:dyDescent="0.25">
      <c r="A25" s="98" t="s">
        <v>75</v>
      </c>
      <c r="B25" s="99" t="s">
        <v>76</v>
      </c>
      <c r="C25" s="82"/>
      <c r="D25" s="83"/>
      <c r="E25" s="82"/>
      <c r="F25" s="81"/>
      <c r="G25" s="82"/>
      <c r="H25" s="81"/>
      <c r="I25" s="2"/>
      <c r="J25" s="84"/>
      <c r="K25" s="67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86"/>
      <c r="Y25" s="92"/>
      <c r="Z25" s="92"/>
      <c r="AA25" s="92"/>
      <c r="AB25" s="93"/>
      <c r="AC25" s="72"/>
      <c r="AD25" s="87"/>
    </row>
    <row r="26" spans="1:31" ht="15" customHeight="1" x14ac:dyDescent="0.25">
      <c r="A26" s="100" t="s">
        <v>77</v>
      </c>
      <c r="B26" s="101"/>
      <c r="C26" s="90"/>
      <c r="D26" s="91"/>
      <c r="E26" s="90"/>
      <c r="F26" s="89"/>
      <c r="G26" s="90"/>
      <c r="H26" s="89"/>
      <c r="I26" s="2"/>
      <c r="J26" s="84"/>
      <c r="K26" s="67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86"/>
      <c r="Y26" s="92"/>
      <c r="Z26" s="92"/>
      <c r="AA26" s="92"/>
      <c r="AB26" s="93"/>
      <c r="AC26" s="72"/>
      <c r="AD26" s="87"/>
    </row>
    <row r="27" spans="1:31" ht="15" customHeight="1" x14ac:dyDescent="0.25">
      <c r="A27" s="102" t="s">
        <v>78</v>
      </c>
      <c r="B27" s="101"/>
      <c r="C27" s="103">
        <f>D27*$B$16*12</f>
        <v>86606.124000000011</v>
      </c>
      <c r="D27" s="104">
        <f>3.73</f>
        <v>3.73</v>
      </c>
      <c r="E27" s="103">
        <f>F27*$B$16*12</f>
        <v>86606.124000000011</v>
      </c>
      <c r="F27" s="105">
        <f>3.73</f>
        <v>3.73</v>
      </c>
      <c r="G27" s="103">
        <v>0</v>
      </c>
      <c r="H27" s="105">
        <v>0</v>
      </c>
      <c r="I27" s="2"/>
      <c r="J27" s="84"/>
      <c r="K27" s="67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86"/>
      <c r="Y27" s="70"/>
      <c r="Z27" s="70"/>
      <c r="AA27" s="70"/>
      <c r="AB27" s="71"/>
      <c r="AC27" s="72"/>
      <c r="AD27" s="87"/>
      <c r="AE27" s="87"/>
    </row>
    <row r="28" spans="1:31" ht="15" customHeight="1" x14ac:dyDescent="0.25">
      <c r="A28" s="106" t="s">
        <v>79</v>
      </c>
      <c r="B28" s="101"/>
      <c r="C28" s="107"/>
      <c r="D28" s="104"/>
      <c r="E28" s="107"/>
      <c r="F28" s="105"/>
      <c r="G28" s="107"/>
      <c r="H28" s="105"/>
      <c r="I28" s="2"/>
      <c r="J28" s="84">
        <v>4</v>
      </c>
      <c r="K28" s="67" t="s">
        <v>80</v>
      </c>
      <c r="L28" s="69">
        <f t="shared" ref="L28:AC28" si="2">L21+L22-L24</f>
        <v>101836.56000000006</v>
      </c>
      <c r="M28" s="69">
        <f t="shared" si="2"/>
        <v>71373.039999999979</v>
      </c>
      <c r="N28" s="69">
        <f t="shared" si="2"/>
        <v>820.54</v>
      </c>
      <c r="O28" s="69">
        <f t="shared" si="2"/>
        <v>0</v>
      </c>
      <c r="P28" s="69">
        <f t="shared" si="2"/>
        <v>2837.34</v>
      </c>
      <c r="Q28" s="69">
        <f t="shared" si="2"/>
        <v>898.71</v>
      </c>
      <c r="R28" s="69">
        <f t="shared" si="2"/>
        <v>6138.3299999999945</v>
      </c>
      <c r="S28" s="69">
        <f t="shared" si="2"/>
        <v>9874.3799999999901</v>
      </c>
      <c r="T28" s="69">
        <f t="shared" si="2"/>
        <v>1703.8899999999994</v>
      </c>
      <c r="U28" s="69">
        <f t="shared" si="2"/>
        <v>5038.6900000000023</v>
      </c>
      <c r="V28" s="69">
        <f t="shared" si="2"/>
        <v>11128.36</v>
      </c>
      <c r="W28" s="69">
        <f t="shared" si="2"/>
        <v>45.56000000000131</v>
      </c>
      <c r="X28" s="69">
        <f t="shared" si="2"/>
        <v>0</v>
      </c>
      <c r="Y28" s="69">
        <f t="shared" si="2"/>
        <v>0</v>
      </c>
      <c r="Z28" s="69">
        <f t="shared" si="2"/>
        <v>0</v>
      </c>
      <c r="AA28" s="69">
        <f t="shared" si="2"/>
        <v>2983.1500000000015</v>
      </c>
      <c r="AB28" s="69">
        <f t="shared" si="2"/>
        <v>27.540000000000077</v>
      </c>
      <c r="AC28" s="108">
        <f t="shared" si="2"/>
        <v>10511.379999999997</v>
      </c>
      <c r="AD28" s="87">
        <f t="shared" si="1"/>
        <v>215343.09000000003</v>
      </c>
    </row>
    <row r="29" spans="1:31" ht="15" customHeight="1" x14ac:dyDescent="0.25">
      <c r="A29" s="106"/>
      <c r="B29" s="101"/>
      <c r="C29" s="107"/>
      <c r="D29" s="104"/>
      <c r="E29" s="107"/>
      <c r="F29" s="105"/>
      <c r="G29" s="107"/>
      <c r="H29" s="105"/>
      <c r="I29" s="2"/>
      <c r="J29" s="84"/>
      <c r="K29" s="67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86"/>
      <c r="Y29" s="69"/>
      <c r="Z29" s="69"/>
      <c r="AA29" s="69"/>
      <c r="AB29" s="86"/>
      <c r="AC29" s="108"/>
      <c r="AD29" s="87"/>
    </row>
    <row r="30" spans="1:31" ht="15" customHeight="1" x14ac:dyDescent="0.25">
      <c r="A30" s="106"/>
      <c r="B30" s="101"/>
      <c r="C30" s="107"/>
      <c r="D30" s="104"/>
      <c r="E30" s="107"/>
      <c r="F30" s="105"/>
      <c r="G30" s="107"/>
      <c r="H30" s="105"/>
      <c r="I30" s="2"/>
      <c r="J30" s="84"/>
      <c r="K30" s="67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86"/>
      <c r="Y30" s="69"/>
      <c r="Z30" s="69"/>
      <c r="AA30" s="69"/>
      <c r="AB30" s="86"/>
      <c r="AC30" s="108"/>
      <c r="AD30" s="87"/>
    </row>
    <row r="31" spans="1:31" ht="15" customHeight="1" x14ac:dyDescent="0.25">
      <c r="A31" s="109"/>
      <c r="B31" s="101"/>
      <c r="C31" s="110"/>
      <c r="D31" s="111"/>
      <c r="E31" s="110"/>
      <c r="F31" s="112"/>
      <c r="G31" s="113"/>
      <c r="H31" s="112"/>
      <c r="I31" s="2"/>
      <c r="J31" s="84">
        <v>5</v>
      </c>
      <c r="K31" s="67" t="s">
        <v>81</v>
      </c>
      <c r="L31" s="114">
        <v>1119378.3500000001</v>
      </c>
      <c r="M31" s="115"/>
      <c r="N31" s="115"/>
      <c r="O31" s="115"/>
      <c r="P31" s="115"/>
      <c r="Q31" s="115"/>
      <c r="R31" s="115"/>
      <c r="S31" s="115"/>
      <c r="T31" s="69"/>
      <c r="U31" s="69"/>
      <c r="V31" s="69"/>
      <c r="W31" s="69"/>
      <c r="X31" s="86"/>
      <c r="Y31" s="70"/>
      <c r="Z31" s="70"/>
      <c r="AA31" s="70"/>
      <c r="AB31" s="71"/>
      <c r="AC31" s="72"/>
    </row>
    <row r="32" spans="1:31" ht="15" customHeight="1" thickBot="1" x14ac:dyDescent="0.3">
      <c r="A32" s="116"/>
      <c r="B32" s="117"/>
      <c r="C32" s="118"/>
      <c r="D32" s="119"/>
      <c r="E32" s="118"/>
      <c r="F32" s="120"/>
      <c r="G32" s="121"/>
      <c r="H32" s="120"/>
      <c r="I32" s="2"/>
      <c r="J32" s="122"/>
      <c r="K32" s="123"/>
      <c r="L32" s="124"/>
      <c r="M32" s="125"/>
      <c r="N32" s="125"/>
      <c r="O32" s="125"/>
      <c r="P32" s="125"/>
      <c r="Q32" s="125"/>
      <c r="R32" s="125"/>
      <c r="S32" s="125"/>
      <c r="T32" s="126"/>
      <c r="U32" s="126"/>
      <c r="V32" s="126"/>
      <c r="W32" s="126"/>
      <c r="X32" s="127"/>
      <c r="Y32" s="128"/>
      <c r="Z32" s="128"/>
      <c r="AA32" s="128"/>
      <c r="AB32" s="129"/>
      <c r="AC32" s="130"/>
    </row>
    <row r="33" spans="1:29" ht="15" customHeight="1" thickBot="1" x14ac:dyDescent="0.3">
      <c r="A33" s="131" t="s">
        <v>82</v>
      </c>
      <c r="B33" s="132" t="s">
        <v>83</v>
      </c>
      <c r="C33" s="133"/>
      <c r="D33" s="134"/>
      <c r="E33" s="133"/>
      <c r="F33" s="134"/>
      <c r="G33" s="133"/>
      <c r="H33" s="134"/>
      <c r="I33" s="2"/>
      <c r="J33" s="135"/>
      <c r="K33" s="136"/>
      <c r="L33" s="137"/>
      <c r="M33" s="138"/>
      <c r="N33" s="139"/>
      <c r="O33" s="139"/>
      <c r="P33" s="139"/>
      <c r="Q33" s="139"/>
      <c r="R33" s="139"/>
      <c r="S33" s="139"/>
      <c r="T33" s="139"/>
      <c r="U33" s="139"/>
      <c r="V33" s="139"/>
      <c r="W33" s="139"/>
      <c r="X33" s="140"/>
      <c r="Y33" s="141"/>
      <c r="Z33" s="141"/>
      <c r="AA33" s="141"/>
      <c r="AB33" s="142"/>
      <c r="AC33" s="143"/>
    </row>
    <row r="34" spans="1:29" ht="23.25" customHeight="1" x14ac:dyDescent="0.25">
      <c r="A34" s="102" t="s">
        <v>84</v>
      </c>
      <c r="B34" s="144"/>
      <c r="C34" s="145"/>
      <c r="D34" s="146"/>
      <c r="E34" s="145"/>
      <c r="F34" s="146"/>
      <c r="G34" s="145"/>
      <c r="H34" s="146"/>
      <c r="I34" s="2"/>
      <c r="J34" s="147"/>
      <c r="K34" s="147"/>
      <c r="L34" s="147"/>
      <c r="M34" s="148"/>
      <c r="N34" s="149"/>
      <c r="O34" s="149"/>
      <c r="P34" s="149"/>
      <c r="Q34" s="149"/>
      <c r="R34" s="149"/>
      <c r="S34" s="149"/>
      <c r="T34" s="149"/>
      <c r="U34" s="149"/>
      <c r="V34" s="149"/>
      <c r="W34" s="149"/>
      <c r="X34" s="149"/>
      <c r="Y34" s="150"/>
      <c r="Z34" s="150"/>
      <c r="AA34" s="150"/>
      <c r="AB34" s="150"/>
      <c r="AC34" s="150"/>
    </row>
    <row r="35" spans="1:29" ht="29.25" customHeight="1" x14ac:dyDescent="0.25">
      <c r="A35" s="106" t="s">
        <v>79</v>
      </c>
      <c r="B35" s="144"/>
      <c r="C35" s="103">
        <f>D35*$B$16*12</f>
        <v>88463.627999999997</v>
      </c>
      <c r="D35" s="151">
        <v>3.81</v>
      </c>
      <c r="E35" s="103">
        <f>F35*$B$16*12</f>
        <v>88463.627999999997</v>
      </c>
      <c r="F35" s="151">
        <v>3.81</v>
      </c>
      <c r="G35" s="103">
        <v>0</v>
      </c>
      <c r="H35" s="151">
        <v>0</v>
      </c>
      <c r="I35" s="2"/>
      <c r="J35" s="147"/>
      <c r="K35" s="147"/>
      <c r="L35" s="147"/>
      <c r="M35" s="148"/>
      <c r="N35" s="149"/>
      <c r="O35" s="149"/>
      <c r="P35" s="149"/>
      <c r="Q35" s="149"/>
      <c r="R35" s="149"/>
      <c r="S35" s="149"/>
      <c r="T35" s="149"/>
      <c r="U35" s="149"/>
      <c r="V35" s="149"/>
      <c r="W35" s="149"/>
      <c r="X35" s="149"/>
      <c r="Y35" s="150"/>
      <c r="Z35" s="150"/>
      <c r="AA35" s="150"/>
      <c r="AB35" s="150"/>
      <c r="AC35" s="150"/>
    </row>
    <row r="36" spans="1:29" ht="19.5" customHeight="1" x14ac:dyDescent="0.25">
      <c r="A36" s="102"/>
      <c r="B36" s="144"/>
      <c r="C36" s="145"/>
      <c r="D36" s="146"/>
      <c r="E36" s="145"/>
      <c r="F36" s="146"/>
      <c r="G36" s="145"/>
      <c r="H36" s="146"/>
      <c r="I36" s="2"/>
      <c r="J36" s="147"/>
      <c r="K36" s="147"/>
      <c r="L36" s="147"/>
      <c r="M36" s="148"/>
      <c r="N36" s="149"/>
      <c r="O36" s="149"/>
      <c r="P36" s="149"/>
      <c r="Q36" s="149"/>
      <c r="R36" s="149"/>
      <c r="S36" s="149"/>
      <c r="T36" s="149"/>
      <c r="U36" s="149"/>
      <c r="V36" s="149"/>
      <c r="W36" s="149"/>
      <c r="X36" s="149"/>
      <c r="Y36" s="150"/>
      <c r="Z36" s="150"/>
      <c r="AA36" s="150"/>
      <c r="AB36" s="150"/>
      <c r="AC36" s="150"/>
    </row>
    <row r="37" spans="1:29" ht="21" customHeight="1" thickBot="1" x14ac:dyDescent="0.3">
      <c r="A37" s="152"/>
      <c r="B37" s="153"/>
      <c r="C37" s="154"/>
      <c r="D37" s="155"/>
      <c r="E37" s="154"/>
      <c r="F37" s="155"/>
      <c r="G37" s="154"/>
      <c r="H37" s="155"/>
      <c r="I37" s="2"/>
      <c r="J37" s="156"/>
      <c r="K37" s="156"/>
      <c r="L37" s="149"/>
      <c r="M37" s="149"/>
      <c r="N37" s="157"/>
      <c r="O37" s="157"/>
      <c r="P37" s="157"/>
      <c r="Q37" s="157"/>
      <c r="R37" s="157"/>
      <c r="S37" s="149"/>
      <c r="T37" s="149"/>
      <c r="U37" s="149"/>
      <c r="V37" s="149"/>
      <c r="W37" s="149"/>
      <c r="X37" s="149"/>
      <c r="Y37" s="2"/>
      <c r="Z37" s="2"/>
      <c r="AA37" s="2"/>
      <c r="AB37" s="2"/>
      <c r="AC37" s="2"/>
    </row>
    <row r="38" spans="1:29" ht="15.75" x14ac:dyDescent="0.25">
      <c r="A38" s="158" t="s">
        <v>85</v>
      </c>
      <c r="B38" s="159" t="s">
        <v>86</v>
      </c>
      <c r="C38" s="103">
        <f>D38*$B$16*12</f>
        <v>55725.120000000003</v>
      </c>
      <c r="D38" s="160">
        <v>2.4</v>
      </c>
      <c r="E38" s="103">
        <f>F38*$B$16*12</f>
        <v>55725.120000000003</v>
      </c>
      <c r="F38" s="160">
        <v>2.4</v>
      </c>
      <c r="G38" s="161">
        <v>0</v>
      </c>
      <c r="H38" s="162">
        <v>0</v>
      </c>
      <c r="I38" s="2"/>
      <c r="J38" s="156"/>
      <c r="K38" s="156"/>
      <c r="L38" s="149"/>
      <c r="M38" s="149"/>
      <c r="R38" s="163" t="s">
        <v>87</v>
      </c>
      <c r="S38" s="163"/>
      <c r="T38" s="163"/>
      <c r="U38" s="163"/>
      <c r="V38" s="149"/>
      <c r="W38" s="149"/>
      <c r="X38" s="149"/>
      <c r="Y38" s="2"/>
      <c r="Z38" s="2"/>
      <c r="AA38" s="2"/>
      <c r="AB38" s="2"/>
      <c r="AC38" s="2"/>
    </row>
    <row r="39" spans="1:29" ht="15.75" x14ac:dyDescent="0.25">
      <c r="A39" s="158" t="s">
        <v>88</v>
      </c>
      <c r="B39" s="164" t="s">
        <v>89</v>
      </c>
      <c r="C39" s="165"/>
      <c r="D39" s="166" t="s">
        <v>46</v>
      </c>
      <c r="E39" s="165"/>
      <c r="F39" s="166" t="s">
        <v>46</v>
      </c>
      <c r="G39" s="167"/>
      <c r="H39" s="168" t="s">
        <v>46</v>
      </c>
      <c r="I39" s="2"/>
      <c r="J39" s="156"/>
      <c r="K39" s="169"/>
      <c r="L39" s="149"/>
      <c r="M39" s="149"/>
      <c r="R39" s="170" t="s">
        <v>90</v>
      </c>
      <c r="S39" s="170"/>
      <c r="T39" s="170"/>
      <c r="U39" s="170"/>
      <c r="V39" s="149"/>
      <c r="W39" s="149"/>
      <c r="X39" s="149"/>
      <c r="Y39" s="2"/>
      <c r="Z39" s="2"/>
      <c r="AA39" s="2"/>
      <c r="AB39" s="2"/>
      <c r="AC39" s="2"/>
    </row>
    <row r="40" spans="1:29" ht="15.75" x14ac:dyDescent="0.25">
      <c r="A40" s="158" t="s">
        <v>91</v>
      </c>
      <c r="B40" s="164" t="s">
        <v>92</v>
      </c>
      <c r="C40" s="165"/>
      <c r="D40" s="166"/>
      <c r="E40" s="165"/>
      <c r="F40" s="166"/>
      <c r="G40" s="167"/>
      <c r="H40" s="168"/>
      <c r="I40" s="2"/>
      <c r="J40" s="156"/>
      <c r="K40" s="171"/>
      <c r="L40" s="156"/>
      <c r="M40" s="156"/>
      <c r="R40" s="171"/>
      <c r="S40" s="171"/>
      <c r="T40" s="149"/>
      <c r="U40" s="149"/>
      <c r="V40" s="149"/>
      <c r="W40" s="149"/>
      <c r="X40" s="149"/>
      <c r="Y40" s="2"/>
      <c r="Z40" s="2"/>
      <c r="AA40" s="2"/>
      <c r="AB40" s="2"/>
      <c r="AC40" s="2"/>
    </row>
    <row r="41" spans="1:29" ht="15.75" x14ac:dyDescent="0.25">
      <c r="A41" s="158"/>
      <c r="B41" s="164"/>
      <c r="C41" s="165"/>
      <c r="D41" s="166"/>
      <c r="E41" s="165"/>
      <c r="F41" s="166"/>
      <c r="G41" s="167"/>
      <c r="H41" s="168"/>
      <c r="I41" s="2"/>
      <c r="J41" s="156"/>
      <c r="K41" s="172"/>
      <c r="L41" s="172"/>
      <c r="M41" s="172"/>
      <c r="R41" s="172" t="s">
        <v>93</v>
      </c>
      <c r="S41" s="172"/>
      <c r="T41" s="173"/>
      <c r="U41" s="172"/>
      <c r="V41" s="149"/>
      <c r="W41" s="149"/>
      <c r="X41" s="149"/>
      <c r="Y41" s="2"/>
      <c r="Z41" s="2"/>
      <c r="AA41" s="2"/>
      <c r="AB41" s="2"/>
      <c r="AC41" s="2"/>
    </row>
    <row r="42" spans="1:29" ht="15.75" x14ac:dyDescent="0.25">
      <c r="A42" s="174" t="s">
        <v>94</v>
      </c>
      <c r="B42" s="159" t="s">
        <v>95</v>
      </c>
      <c r="C42" s="175">
        <f>D42*$B$16*12</f>
        <v>49920.42</v>
      </c>
      <c r="D42" s="160">
        <v>2.15</v>
      </c>
      <c r="E42" s="175">
        <f>F42*$B$16*12</f>
        <v>49920.42</v>
      </c>
      <c r="F42" s="160">
        <v>2.15</v>
      </c>
      <c r="G42" s="161">
        <v>0</v>
      </c>
      <c r="H42" s="162">
        <v>0</v>
      </c>
      <c r="I42" s="2"/>
      <c r="J42" s="156"/>
      <c r="K42" s="176"/>
      <c r="L42" s="176"/>
      <c r="M42" s="177"/>
      <c r="R42" s="176" t="s">
        <v>96</v>
      </c>
      <c r="S42" s="176"/>
      <c r="T42" s="176"/>
      <c r="U42" s="176"/>
      <c r="V42" s="149"/>
      <c r="W42" s="178"/>
      <c r="X42" s="178"/>
      <c r="Y42" s="2"/>
      <c r="Z42" s="2"/>
      <c r="AA42" s="2"/>
      <c r="AB42" s="2"/>
      <c r="AC42" s="2"/>
    </row>
    <row r="43" spans="1:29" ht="15.75" x14ac:dyDescent="0.25">
      <c r="A43" s="158" t="s">
        <v>97</v>
      </c>
      <c r="B43" s="164"/>
      <c r="C43" s="167"/>
      <c r="D43" s="166"/>
      <c r="E43" s="167"/>
      <c r="F43" s="166"/>
      <c r="G43" s="167"/>
      <c r="H43" s="168"/>
      <c r="I43" s="2"/>
      <c r="J43" s="156"/>
      <c r="K43" s="2"/>
      <c r="L43" s="149"/>
      <c r="M43" s="149"/>
      <c r="N43" s="149"/>
      <c r="O43" s="149"/>
      <c r="P43" s="149"/>
      <c r="Q43" s="149"/>
      <c r="R43" s="149"/>
      <c r="S43" s="149"/>
      <c r="T43" s="149"/>
      <c r="U43" s="149"/>
      <c r="V43" s="149"/>
      <c r="W43" s="149"/>
      <c r="X43" s="149"/>
      <c r="Y43" s="2"/>
      <c r="Z43" s="2"/>
      <c r="AA43" s="2"/>
      <c r="AB43" s="2"/>
      <c r="AC43" s="2"/>
    </row>
    <row r="44" spans="1:29" ht="15.75" x14ac:dyDescent="0.25">
      <c r="A44" s="179" t="s">
        <v>98</v>
      </c>
      <c r="B44" s="180"/>
      <c r="C44" s="181"/>
      <c r="D44" s="182"/>
      <c r="E44" s="181"/>
      <c r="F44" s="182"/>
      <c r="G44" s="181"/>
      <c r="H44" s="183"/>
      <c r="I44" s="2"/>
      <c r="J44" s="184"/>
      <c r="K44" s="185"/>
      <c r="L44" s="186"/>
      <c r="M44" s="186"/>
      <c r="N44" s="157"/>
      <c r="O44" s="157"/>
      <c r="P44" s="157"/>
      <c r="Q44" s="157"/>
      <c r="R44" s="157"/>
      <c r="S44" s="157"/>
      <c r="T44" s="149"/>
      <c r="U44" s="149"/>
      <c r="V44" s="149"/>
      <c r="W44" s="149"/>
      <c r="X44" s="149"/>
      <c r="Y44" s="2"/>
      <c r="Z44" s="2"/>
      <c r="AA44" s="2"/>
      <c r="AB44" s="2"/>
      <c r="AC44" s="2"/>
    </row>
    <row r="45" spans="1:29" ht="28.5" x14ac:dyDescent="0.25">
      <c r="A45" s="187" t="s">
        <v>99</v>
      </c>
      <c r="B45" s="159"/>
      <c r="C45" s="188">
        <f>D45*$B$16*12</f>
        <v>153940.644</v>
      </c>
      <c r="D45" s="189">
        <v>6.63</v>
      </c>
      <c r="E45" s="188">
        <f>F45*$B$16*12</f>
        <v>153940.644</v>
      </c>
      <c r="F45" s="189">
        <v>6.63</v>
      </c>
      <c r="G45" s="190">
        <v>0</v>
      </c>
      <c r="H45" s="191">
        <v>0</v>
      </c>
      <c r="I45" s="2"/>
      <c r="J45" s="156"/>
      <c r="K45" s="185"/>
      <c r="L45" s="149"/>
      <c r="M45" s="149"/>
      <c r="N45" s="149"/>
      <c r="O45" s="149"/>
      <c r="P45" s="149"/>
      <c r="Q45" s="149"/>
      <c r="R45" s="149"/>
      <c r="S45" s="149"/>
      <c r="T45" s="149"/>
      <c r="U45" s="149"/>
      <c r="V45" s="149"/>
      <c r="W45" s="149"/>
      <c r="X45" s="149"/>
      <c r="Y45" s="2"/>
      <c r="Z45" s="2"/>
      <c r="AA45" s="2"/>
      <c r="AB45" s="2"/>
      <c r="AC45" s="2"/>
    </row>
    <row r="46" spans="1:29" ht="15.75" x14ac:dyDescent="0.25">
      <c r="A46" s="192" t="s">
        <v>100</v>
      </c>
      <c r="B46" s="193" t="s">
        <v>101</v>
      </c>
      <c r="C46" s="194"/>
      <c r="D46" s="195"/>
      <c r="E46" s="194"/>
      <c r="F46" s="195"/>
      <c r="G46" s="196"/>
      <c r="H46" s="197"/>
      <c r="I46" s="2"/>
      <c r="J46" s="156"/>
      <c r="K46" s="156"/>
      <c r="L46" s="156"/>
      <c r="M46" s="156"/>
      <c r="N46" s="157"/>
      <c r="O46" s="157"/>
      <c r="P46" s="157"/>
      <c r="Q46" s="157"/>
      <c r="R46" s="157"/>
      <c r="S46" s="149"/>
      <c r="T46" s="149"/>
      <c r="U46" s="149"/>
      <c r="V46" s="149"/>
      <c r="W46" s="149"/>
      <c r="X46" s="149"/>
      <c r="Y46" s="2"/>
      <c r="Z46" s="2"/>
      <c r="AA46" s="2"/>
      <c r="AB46" s="2"/>
      <c r="AC46" s="2"/>
    </row>
    <row r="47" spans="1:29" ht="15.75" x14ac:dyDescent="0.25">
      <c r="A47" s="198" t="s">
        <v>102</v>
      </c>
      <c r="B47" s="199"/>
      <c r="C47" s="194"/>
      <c r="D47" s="195"/>
      <c r="E47" s="194"/>
      <c r="F47" s="195"/>
      <c r="G47" s="196"/>
      <c r="H47" s="197"/>
      <c r="I47" s="2"/>
      <c r="J47" s="156"/>
      <c r="K47" s="156"/>
      <c r="L47" s="156"/>
      <c r="M47" s="156"/>
      <c r="N47" s="149"/>
      <c r="O47" s="149"/>
      <c r="P47" s="149"/>
      <c r="Q47" s="149"/>
      <c r="R47" s="149"/>
      <c r="S47" s="149"/>
      <c r="T47" s="149"/>
      <c r="U47" s="149"/>
      <c r="V47" s="149"/>
      <c r="W47" s="149"/>
      <c r="X47" s="149"/>
      <c r="Y47" s="2"/>
      <c r="Z47" s="2"/>
      <c r="AA47" s="2"/>
      <c r="AB47" s="2"/>
      <c r="AC47" s="2"/>
    </row>
    <row r="48" spans="1:29" ht="15.75" x14ac:dyDescent="0.25">
      <c r="A48" s="192" t="s">
        <v>103</v>
      </c>
      <c r="B48" s="193" t="s">
        <v>104</v>
      </c>
      <c r="C48" s="194"/>
      <c r="D48" s="195"/>
      <c r="E48" s="194"/>
      <c r="F48" s="195"/>
      <c r="G48" s="196"/>
      <c r="H48" s="197"/>
      <c r="I48" s="2"/>
      <c r="J48" s="156"/>
      <c r="K48" s="156"/>
      <c r="L48" s="149"/>
      <c r="M48" s="149"/>
      <c r="N48" s="149"/>
      <c r="O48" s="149"/>
      <c r="P48" s="149"/>
      <c r="Q48" s="149"/>
      <c r="R48" s="149"/>
      <c r="S48" s="149"/>
      <c r="T48" s="149"/>
      <c r="U48" s="149"/>
      <c r="V48" s="149"/>
      <c r="W48" s="149"/>
      <c r="X48" s="149"/>
      <c r="Y48" s="2"/>
      <c r="Z48" s="2"/>
      <c r="AA48" s="2"/>
      <c r="AB48" s="2"/>
      <c r="AC48" s="2"/>
    </row>
    <row r="49" spans="1:29" ht="15.75" x14ac:dyDescent="0.25">
      <c r="A49" s="198"/>
      <c r="B49" s="199"/>
      <c r="C49" s="194"/>
      <c r="D49" s="195"/>
      <c r="E49" s="194"/>
      <c r="F49" s="195"/>
      <c r="G49" s="196"/>
      <c r="H49" s="197"/>
      <c r="I49" s="2"/>
      <c r="J49" s="156"/>
      <c r="K49" s="156"/>
      <c r="L49" s="149"/>
      <c r="M49" s="149"/>
      <c r="N49" s="156"/>
      <c r="O49" s="156"/>
      <c r="P49" s="156"/>
      <c r="Q49" s="156"/>
      <c r="R49" s="156"/>
      <c r="S49" s="149"/>
      <c r="T49" s="149"/>
      <c r="U49" s="149"/>
      <c r="V49" s="149"/>
      <c r="W49" s="149"/>
      <c r="X49" s="149"/>
      <c r="Y49" s="2"/>
      <c r="Z49" s="2"/>
      <c r="AA49" s="2"/>
      <c r="AB49" s="2"/>
      <c r="AC49" s="2"/>
    </row>
    <row r="50" spans="1:29" ht="15.75" x14ac:dyDescent="0.25">
      <c r="A50" s="200" t="s">
        <v>105</v>
      </c>
      <c r="B50" s="193"/>
      <c r="C50" s="194"/>
      <c r="D50" s="195"/>
      <c r="E50" s="194"/>
      <c r="F50" s="195"/>
      <c r="G50" s="196"/>
      <c r="H50" s="197"/>
      <c r="I50" s="2"/>
      <c r="J50" s="156"/>
      <c r="K50" s="156"/>
      <c r="L50" s="186"/>
      <c r="M50" s="186"/>
      <c r="N50" s="156"/>
      <c r="O50" s="156"/>
      <c r="P50" s="156"/>
      <c r="Q50" s="156"/>
      <c r="R50" s="156"/>
      <c r="S50" s="149"/>
      <c r="T50" s="149"/>
      <c r="U50" s="149"/>
      <c r="V50" s="149"/>
      <c r="W50" s="149"/>
      <c r="X50" s="149"/>
      <c r="Y50" s="2"/>
      <c r="Z50" s="2"/>
      <c r="AA50" s="2"/>
      <c r="AB50" s="2"/>
      <c r="AC50" s="2"/>
    </row>
    <row r="51" spans="1:29" ht="15.75" x14ac:dyDescent="0.25">
      <c r="A51" s="201" t="s">
        <v>106</v>
      </c>
      <c r="B51" s="202" t="s">
        <v>104</v>
      </c>
      <c r="C51" s="194"/>
      <c r="D51" s="195"/>
      <c r="E51" s="194"/>
      <c r="F51" s="195"/>
      <c r="G51" s="196"/>
      <c r="H51" s="197"/>
      <c r="I51" s="2"/>
      <c r="J51" s="156"/>
      <c r="K51" s="185"/>
      <c r="L51" s="156"/>
      <c r="M51" s="156"/>
      <c r="N51" s="156"/>
      <c r="O51" s="156"/>
      <c r="P51" s="156"/>
      <c r="Q51" s="156"/>
      <c r="R51" s="156"/>
      <c r="S51" s="149"/>
      <c r="T51" s="149"/>
      <c r="U51" s="149"/>
      <c r="V51" s="149"/>
      <c r="W51" s="149"/>
      <c r="X51" s="149"/>
      <c r="Y51" s="2"/>
      <c r="Z51" s="2"/>
      <c r="AA51" s="2"/>
      <c r="AB51" s="2"/>
      <c r="AC51" s="2"/>
    </row>
    <row r="52" spans="1:29" ht="15.75" x14ac:dyDescent="0.25">
      <c r="A52" s="200" t="s">
        <v>107</v>
      </c>
      <c r="B52" s="193"/>
      <c r="C52" s="194"/>
      <c r="D52" s="195"/>
      <c r="E52" s="194"/>
      <c r="F52" s="195"/>
      <c r="G52" s="196"/>
      <c r="H52" s="197"/>
      <c r="I52" s="2"/>
      <c r="J52" s="156"/>
      <c r="K52" s="156"/>
      <c r="L52" s="156"/>
      <c r="M52" s="156"/>
      <c r="N52" s="156"/>
      <c r="O52" s="156"/>
      <c r="P52" s="156"/>
      <c r="Q52" s="156"/>
      <c r="R52" s="156"/>
      <c r="S52" s="149"/>
      <c r="T52" s="149"/>
      <c r="U52" s="149"/>
      <c r="V52" s="149"/>
      <c r="W52" s="149"/>
      <c r="X52" s="149"/>
      <c r="Y52" s="2"/>
      <c r="Z52" s="2"/>
      <c r="AA52" s="2"/>
      <c r="AB52" s="2"/>
      <c r="AC52" s="2"/>
    </row>
    <row r="53" spans="1:29" x14ac:dyDescent="0.25">
      <c r="A53" s="201" t="s">
        <v>108</v>
      </c>
      <c r="B53" s="202" t="s">
        <v>109</v>
      </c>
      <c r="C53" s="194"/>
      <c r="D53" s="195"/>
      <c r="E53" s="194"/>
      <c r="F53" s="195"/>
      <c r="G53" s="196"/>
      <c r="H53" s="197"/>
      <c r="I53" s="2"/>
      <c r="J53" s="150"/>
      <c r="K53" s="150"/>
      <c r="L53" s="150"/>
      <c r="M53" s="150"/>
      <c r="N53" s="150"/>
      <c r="O53" s="150"/>
      <c r="P53" s="150"/>
      <c r="Q53" s="150"/>
      <c r="R53" s="150"/>
      <c r="S53" s="150"/>
      <c r="T53" s="150"/>
      <c r="U53" s="150"/>
      <c r="V53" s="150"/>
      <c r="W53" s="150"/>
      <c r="X53" s="150"/>
      <c r="Y53" s="2"/>
      <c r="Z53" s="2"/>
      <c r="AA53" s="2"/>
      <c r="AB53" s="2"/>
      <c r="AC53" s="2"/>
    </row>
    <row r="54" spans="1:29" x14ac:dyDescent="0.25">
      <c r="A54" s="201" t="s">
        <v>110</v>
      </c>
      <c r="B54" s="199" t="s">
        <v>109</v>
      </c>
      <c r="C54" s="194"/>
      <c r="D54" s="195"/>
      <c r="E54" s="194"/>
      <c r="F54" s="195"/>
      <c r="G54" s="196"/>
      <c r="H54" s="197"/>
      <c r="I54" s="2"/>
      <c r="J54" s="150"/>
      <c r="K54" s="150"/>
      <c r="L54" s="150"/>
      <c r="M54" s="150"/>
      <c r="N54" s="150"/>
      <c r="O54" s="150"/>
      <c r="P54" s="150"/>
      <c r="Q54" s="150"/>
      <c r="R54" s="150"/>
      <c r="S54" s="150"/>
      <c r="T54" s="150"/>
      <c r="U54" s="150"/>
      <c r="V54" s="150"/>
      <c r="W54" s="150"/>
      <c r="X54" s="150"/>
      <c r="Y54" s="2"/>
      <c r="Z54" s="2"/>
      <c r="AA54" s="2"/>
      <c r="AB54" s="2"/>
      <c r="AC54" s="2"/>
    </row>
    <row r="55" spans="1:29" x14ac:dyDescent="0.25">
      <c r="A55" s="203" t="s">
        <v>111</v>
      </c>
      <c r="B55" s="202"/>
      <c r="C55" s="194"/>
      <c r="D55" s="195"/>
      <c r="E55" s="194"/>
      <c r="F55" s="195"/>
      <c r="G55" s="196"/>
      <c r="H55" s="197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1:29" x14ac:dyDescent="0.25">
      <c r="A56" s="203" t="s">
        <v>112</v>
      </c>
      <c r="B56" s="202"/>
      <c r="C56" s="194"/>
      <c r="D56" s="195"/>
      <c r="E56" s="194"/>
      <c r="F56" s="195"/>
      <c r="G56" s="196"/>
      <c r="H56" s="197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1:29" x14ac:dyDescent="0.25">
      <c r="A57" s="203" t="s">
        <v>113</v>
      </c>
      <c r="B57" s="202" t="s">
        <v>114</v>
      </c>
      <c r="C57" s="194"/>
      <c r="D57" s="195"/>
      <c r="E57" s="194"/>
      <c r="F57" s="195"/>
      <c r="G57" s="196"/>
      <c r="H57" s="197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1:29" ht="28.5" x14ac:dyDescent="0.25">
      <c r="A58" s="187" t="s">
        <v>115</v>
      </c>
      <c r="B58" s="159"/>
      <c r="C58" s="188">
        <f>D58*$B$16*12</f>
        <v>171819.12000000002</v>
      </c>
      <c r="D58" s="160">
        <v>7.4</v>
      </c>
      <c r="E58" s="188">
        <f>F58*$B$16*12</f>
        <v>171819.12000000002</v>
      </c>
      <c r="F58" s="160">
        <v>7.4</v>
      </c>
      <c r="G58" s="161">
        <v>0</v>
      </c>
      <c r="H58" s="162">
        <v>0</v>
      </c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1:29" x14ac:dyDescent="0.25">
      <c r="A59" s="66" t="s">
        <v>116</v>
      </c>
      <c r="B59" s="159"/>
      <c r="C59" s="204"/>
      <c r="D59" s="205"/>
      <c r="E59" s="204"/>
      <c r="F59" s="205"/>
      <c r="G59" s="206"/>
      <c r="H59" s="207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1:29" x14ac:dyDescent="0.25">
      <c r="A60" s="208" t="s">
        <v>117</v>
      </c>
      <c r="B60" s="180"/>
      <c r="C60" s="180"/>
      <c r="D60" s="209"/>
      <c r="E60" s="180"/>
      <c r="F60" s="209"/>
      <c r="G60" s="210"/>
      <c r="H60" s="211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1:29" x14ac:dyDescent="0.25">
      <c r="A61" s="66" t="s">
        <v>118</v>
      </c>
      <c r="B61" s="159" t="s">
        <v>119</v>
      </c>
      <c r="C61" s="164"/>
      <c r="D61" s="212"/>
      <c r="E61" s="164"/>
      <c r="F61" s="212"/>
      <c r="G61" s="90"/>
      <c r="H61" s="89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1:29" x14ac:dyDescent="0.25">
      <c r="A62" s="213" t="s">
        <v>120</v>
      </c>
      <c r="B62" s="214" t="s">
        <v>121</v>
      </c>
      <c r="C62" s="164"/>
      <c r="D62" s="212"/>
      <c r="E62" s="164"/>
      <c r="F62" s="212"/>
      <c r="G62" s="90"/>
      <c r="H62" s="89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1:29" x14ac:dyDescent="0.25">
      <c r="A63" s="215" t="s">
        <v>122</v>
      </c>
      <c r="B63" s="214" t="s">
        <v>121</v>
      </c>
      <c r="C63" s="164"/>
      <c r="D63" s="212"/>
      <c r="E63" s="164"/>
      <c r="F63" s="212"/>
      <c r="G63" s="90"/>
      <c r="H63" s="89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1:29" x14ac:dyDescent="0.25">
      <c r="A64" s="213" t="s">
        <v>123</v>
      </c>
      <c r="B64" s="214" t="s">
        <v>121</v>
      </c>
      <c r="C64" s="164"/>
      <c r="D64" s="212"/>
      <c r="E64" s="164"/>
      <c r="F64" s="212"/>
      <c r="G64" s="90"/>
      <c r="H64" s="89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1:29" x14ac:dyDescent="0.25">
      <c r="A65" s="213" t="s">
        <v>124</v>
      </c>
      <c r="B65" s="214" t="s">
        <v>125</v>
      </c>
      <c r="C65" s="164"/>
      <c r="D65" s="212"/>
      <c r="E65" s="164"/>
      <c r="F65" s="212"/>
      <c r="G65" s="90"/>
      <c r="H65" s="89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1:29" x14ac:dyDescent="0.25">
      <c r="A66" s="213" t="s">
        <v>126</v>
      </c>
      <c r="B66" s="214" t="s">
        <v>119</v>
      </c>
      <c r="C66" s="164"/>
      <c r="D66" s="212"/>
      <c r="E66" s="164"/>
      <c r="F66" s="212"/>
      <c r="G66" s="90"/>
      <c r="H66" s="89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1:29" x14ac:dyDescent="0.25">
      <c r="A67" s="216" t="s">
        <v>127</v>
      </c>
      <c r="B67" s="159"/>
      <c r="C67" s="164"/>
      <c r="D67" s="212"/>
      <c r="E67" s="164"/>
      <c r="F67" s="212"/>
      <c r="G67" s="90"/>
      <c r="H67" s="89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1:29" x14ac:dyDescent="0.25">
      <c r="A68" s="208" t="s">
        <v>128</v>
      </c>
      <c r="B68" s="180" t="s">
        <v>119</v>
      </c>
      <c r="C68" s="164"/>
      <c r="D68" s="212"/>
      <c r="E68" s="164"/>
      <c r="F68" s="212"/>
      <c r="G68" s="90"/>
      <c r="H68" s="89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spans="1:29" x14ac:dyDescent="0.25">
      <c r="A69" s="66" t="s">
        <v>129</v>
      </c>
      <c r="B69" s="159"/>
      <c r="C69" s="204"/>
      <c r="D69" s="205"/>
      <c r="E69" s="204"/>
      <c r="F69" s="205"/>
      <c r="G69" s="206"/>
      <c r="H69" s="207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spans="1:29" x14ac:dyDescent="0.25">
      <c r="A70" s="208" t="s">
        <v>130</v>
      </c>
      <c r="B70" s="180"/>
      <c r="C70" s="180"/>
      <c r="D70" s="209"/>
      <c r="E70" s="180"/>
      <c r="F70" s="209"/>
      <c r="G70" s="210"/>
      <c r="H70" s="211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 spans="1:29" x14ac:dyDescent="0.25">
      <c r="A71" s="66" t="s">
        <v>131</v>
      </c>
      <c r="B71" s="159"/>
      <c r="C71" s="164"/>
      <c r="D71" s="212"/>
      <c r="E71" s="164"/>
      <c r="F71" s="212"/>
      <c r="G71" s="90"/>
      <c r="H71" s="89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 spans="1:29" x14ac:dyDescent="0.25">
      <c r="A72" s="217" t="s">
        <v>132</v>
      </c>
      <c r="B72" s="218" t="s">
        <v>119</v>
      </c>
      <c r="C72" s="219"/>
      <c r="D72" s="220"/>
      <c r="E72" s="219"/>
      <c r="F72" s="220"/>
      <c r="G72" s="221"/>
      <c r="H72" s="222"/>
    </row>
    <row r="73" spans="1:29" x14ac:dyDescent="0.25">
      <c r="A73" s="223" t="s">
        <v>133</v>
      </c>
      <c r="B73" s="224" t="s">
        <v>119</v>
      </c>
      <c r="C73" s="219"/>
      <c r="D73" s="220"/>
      <c r="E73" s="219"/>
      <c r="F73" s="220"/>
      <c r="G73" s="221"/>
      <c r="H73" s="222"/>
    </row>
    <row r="74" spans="1:29" x14ac:dyDescent="0.25">
      <c r="A74" s="223" t="s">
        <v>134</v>
      </c>
      <c r="B74" s="224" t="s">
        <v>135</v>
      </c>
      <c r="C74" s="219"/>
      <c r="D74" s="220"/>
      <c r="E74" s="219"/>
      <c r="F74" s="220"/>
      <c r="G74" s="221"/>
      <c r="H74" s="222"/>
    </row>
    <row r="75" spans="1:29" x14ac:dyDescent="0.25">
      <c r="A75" s="225" t="s">
        <v>136</v>
      </c>
      <c r="B75" s="224" t="s">
        <v>135</v>
      </c>
      <c r="C75" s="219"/>
      <c r="D75" s="220"/>
      <c r="E75" s="219"/>
      <c r="F75" s="220"/>
      <c r="G75" s="221"/>
      <c r="H75" s="222"/>
    </row>
    <row r="76" spans="1:29" x14ac:dyDescent="0.25">
      <c r="A76" s="226" t="s">
        <v>137</v>
      </c>
      <c r="B76" s="224" t="s">
        <v>138</v>
      </c>
      <c r="C76" s="219"/>
      <c r="D76" s="220"/>
      <c r="E76" s="219"/>
      <c r="F76" s="220"/>
      <c r="G76" s="221"/>
      <c r="H76" s="222"/>
    </row>
    <row r="77" spans="1:29" x14ac:dyDescent="0.25">
      <c r="A77" s="223" t="s">
        <v>124</v>
      </c>
      <c r="B77" s="224" t="s">
        <v>139</v>
      </c>
      <c r="C77" s="219"/>
      <c r="D77" s="220"/>
      <c r="E77" s="219"/>
      <c r="F77" s="220"/>
      <c r="G77" s="221"/>
      <c r="H77" s="222"/>
    </row>
    <row r="78" spans="1:29" x14ac:dyDescent="0.25">
      <c r="A78" s="223" t="s">
        <v>126</v>
      </c>
      <c r="B78" s="224" t="s">
        <v>119</v>
      </c>
      <c r="C78" s="219"/>
      <c r="D78" s="220"/>
      <c r="E78" s="219"/>
      <c r="F78" s="220"/>
      <c r="G78" s="221"/>
      <c r="H78" s="222"/>
    </row>
    <row r="79" spans="1:29" x14ac:dyDescent="0.25">
      <c r="A79" s="223" t="s">
        <v>140</v>
      </c>
      <c r="B79" s="224" t="s">
        <v>141</v>
      </c>
      <c r="C79" s="219"/>
      <c r="D79" s="220"/>
      <c r="E79" s="219"/>
      <c r="F79" s="220"/>
      <c r="G79" s="221"/>
      <c r="H79" s="222"/>
    </row>
    <row r="80" spans="1:29" x14ac:dyDescent="0.25">
      <c r="A80" s="225" t="s">
        <v>142</v>
      </c>
      <c r="B80" s="219" t="s">
        <v>119</v>
      </c>
      <c r="C80" s="219"/>
      <c r="D80" s="220"/>
      <c r="E80" s="219"/>
      <c r="F80" s="220"/>
      <c r="G80" s="221"/>
      <c r="H80" s="222"/>
    </row>
    <row r="81" spans="1:8" x14ac:dyDescent="0.25">
      <c r="A81" s="174" t="s">
        <v>143</v>
      </c>
      <c r="B81" s="227" t="s">
        <v>144</v>
      </c>
      <c r="C81" s="175">
        <f>D81*$B$16*12</f>
        <v>5804.7000000000007</v>
      </c>
      <c r="D81" s="162">
        <v>0.25</v>
      </c>
      <c r="E81" s="175">
        <v>0</v>
      </c>
      <c r="F81" s="162">
        <v>0</v>
      </c>
      <c r="G81" s="161">
        <f>C81-E81</f>
        <v>5804.7000000000007</v>
      </c>
      <c r="H81" s="162">
        <f>D81-F81</f>
        <v>0.25</v>
      </c>
    </row>
    <row r="82" spans="1:8" x14ac:dyDescent="0.25">
      <c r="A82" s="179" t="s">
        <v>145</v>
      </c>
      <c r="B82" s="218" t="s">
        <v>146</v>
      </c>
      <c r="C82" s="103"/>
      <c r="D82" s="168"/>
      <c r="E82" s="103"/>
      <c r="F82" s="168"/>
      <c r="G82" s="167"/>
      <c r="H82" s="168"/>
    </row>
    <row r="83" spans="1:8" x14ac:dyDescent="0.25">
      <c r="A83" s="228" t="s">
        <v>147</v>
      </c>
      <c r="B83" s="227"/>
      <c r="C83" s="175">
        <f>D83*$B$16*12</f>
        <v>612279.75600000005</v>
      </c>
      <c r="D83" s="162">
        <f>D27+D38+D42+D45+D58+D81+D35</f>
        <v>26.37</v>
      </c>
      <c r="E83" s="175">
        <f>E81+E45+E42+E38+E35+E27+E58</f>
        <v>606475.0560000001</v>
      </c>
      <c r="F83" s="162">
        <f>F27+F33+F38+F42+F45+F58+F81</f>
        <v>22.310000000000002</v>
      </c>
      <c r="G83" s="229">
        <f>C83-E83</f>
        <v>5804.6999999999534</v>
      </c>
      <c r="H83" s="162">
        <f>D83-F83</f>
        <v>4.0599999999999987</v>
      </c>
    </row>
    <row r="84" spans="1:8" x14ac:dyDescent="0.25">
      <c r="A84" s="230" t="s">
        <v>148</v>
      </c>
      <c r="B84" s="218"/>
      <c r="C84" s="181"/>
      <c r="D84" s="183"/>
      <c r="E84" s="181"/>
      <c r="F84" s="183"/>
      <c r="G84" s="181"/>
      <c r="H84" s="183"/>
    </row>
    <row r="85" spans="1:8" x14ac:dyDescent="0.25">
      <c r="A85" s="174" t="s">
        <v>149</v>
      </c>
      <c r="B85" s="227"/>
      <c r="C85" s="175">
        <f>D85*$B$16*12</f>
        <v>91714.260000000009</v>
      </c>
      <c r="D85" s="160">
        <v>3.95</v>
      </c>
      <c r="E85" s="175">
        <f>F85*$B$16*12</f>
        <v>91714.260000000009</v>
      </c>
      <c r="F85" s="160">
        <v>3.95</v>
      </c>
      <c r="G85" s="231">
        <v>0</v>
      </c>
      <c r="H85" s="162">
        <v>0</v>
      </c>
    </row>
    <row r="86" spans="1:8" x14ac:dyDescent="0.25">
      <c r="A86" s="158" t="s">
        <v>150</v>
      </c>
      <c r="B86" s="219"/>
      <c r="C86" s="167"/>
      <c r="D86" s="220"/>
      <c r="E86" s="167"/>
      <c r="F86" s="220"/>
      <c r="G86" s="167"/>
      <c r="H86" s="222"/>
    </row>
    <row r="87" spans="1:8" x14ac:dyDescent="0.25">
      <c r="A87" s="179"/>
      <c r="B87" s="218"/>
      <c r="C87" s="181"/>
      <c r="D87" s="232"/>
      <c r="E87" s="181"/>
      <c r="F87" s="232"/>
      <c r="G87" s="181"/>
      <c r="H87" s="233"/>
    </row>
    <row r="88" spans="1:8" x14ac:dyDescent="0.25">
      <c r="A88" s="174" t="s">
        <v>151</v>
      </c>
      <c r="B88" s="234"/>
      <c r="C88" s="175">
        <f>C83+C85</f>
        <v>703994.01600000006</v>
      </c>
      <c r="D88" s="160">
        <f>D83+D85</f>
        <v>30.32</v>
      </c>
      <c r="E88" s="175">
        <f>E85+E83</f>
        <v>698189.31600000011</v>
      </c>
      <c r="F88" s="160">
        <f>F83+F85</f>
        <v>26.26</v>
      </c>
      <c r="G88" s="229">
        <f>C88-E88</f>
        <v>5804.6999999999534</v>
      </c>
      <c r="H88" s="162">
        <f>D88-F88</f>
        <v>4.0599999999999987</v>
      </c>
    </row>
    <row r="89" spans="1:8" ht="15.75" thickBot="1" x14ac:dyDescent="0.3">
      <c r="A89" s="235" t="s">
        <v>152</v>
      </c>
      <c r="B89" s="236"/>
      <c r="C89" s="235"/>
      <c r="D89" s="237"/>
      <c r="E89" s="235"/>
      <c r="F89" s="237"/>
      <c r="G89" s="238"/>
      <c r="H89" s="239"/>
    </row>
    <row r="90" spans="1:8" ht="15.75" thickBot="1" x14ac:dyDescent="0.3">
      <c r="A90" s="240" t="s">
        <v>153</v>
      </c>
      <c r="B90" s="241"/>
      <c r="C90" s="240"/>
      <c r="D90" s="242"/>
      <c r="E90" s="240"/>
      <c r="F90" s="242"/>
      <c r="G90" s="240"/>
      <c r="H90" s="242"/>
    </row>
    <row r="91" spans="1:8" x14ac:dyDescent="0.25">
      <c r="A91" s="234"/>
      <c r="B91" s="234"/>
      <c r="C91" s="243" t="s">
        <v>154</v>
      </c>
      <c r="D91" s="244" t="s">
        <v>155</v>
      </c>
      <c r="E91" s="243" t="s">
        <v>154</v>
      </c>
      <c r="F91" s="244" t="s">
        <v>155</v>
      </c>
      <c r="G91" s="245" t="s">
        <v>154</v>
      </c>
      <c r="H91" s="246" t="s">
        <v>155</v>
      </c>
    </row>
    <row r="92" spans="1:8" x14ac:dyDescent="0.25">
      <c r="A92" s="219" t="s">
        <v>62</v>
      </c>
      <c r="B92" s="219" t="s">
        <v>63</v>
      </c>
      <c r="C92" s="219" t="s">
        <v>156</v>
      </c>
      <c r="D92" s="220" t="s">
        <v>157</v>
      </c>
      <c r="E92" s="219" t="s">
        <v>156</v>
      </c>
      <c r="F92" s="220" t="s">
        <v>157</v>
      </c>
      <c r="G92" s="221" t="s">
        <v>156</v>
      </c>
      <c r="H92" s="222" t="s">
        <v>157</v>
      </c>
    </row>
    <row r="93" spans="1:8" x14ac:dyDescent="0.25">
      <c r="A93" s="219" t="s">
        <v>67</v>
      </c>
      <c r="B93" s="219" t="s">
        <v>68</v>
      </c>
      <c r="C93" s="219" t="s">
        <v>158</v>
      </c>
      <c r="D93" s="247" t="s">
        <v>159</v>
      </c>
      <c r="E93" s="219" t="s">
        <v>158</v>
      </c>
      <c r="F93" s="247" t="s">
        <v>159</v>
      </c>
      <c r="G93" s="221" t="s">
        <v>160</v>
      </c>
      <c r="H93" s="248" t="s">
        <v>159</v>
      </c>
    </row>
    <row r="94" spans="1:8" x14ac:dyDescent="0.25">
      <c r="A94" s="249"/>
      <c r="B94" s="249"/>
      <c r="C94" s="249" t="s">
        <v>46</v>
      </c>
      <c r="D94" s="220" t="s">
        <v>73</v>
      </c>
      <c r="E94" s="249" t="s">
        <v>46</v>
      </c>
      <c r="F94" s="220" t="s">
        <v>73</v>
      </c>
      <c r="G94" s="250" t="s">
        <v>46</v>
      </c>
      <c r="H94" s="222" t="s">
        <v>73</v>
      </c>
    </row>
    <row r="95" spans="1:8" ht="15.75" thickBot="1" x14ac:dyDescent="0.3">
      <c r="A95" s="217"/>
      <c r="B95" s="217"/>
      <c r="C95" s="251" t="s">
        <v>53</v>
      </c>
      <c r="D95" s="237" t="s">
        <v>53</v>
      </c>
      <c r="E95" s="251" t="s">
        <v>53</v>
      </c>
      <c r="F95" s="237" t="s">
        <v>53</v>
      </c>
      <c r="G95" s="252" t="s">
        <v>53</v>
      </c>
      <c r="H95" s="239" t="s">
        <v>53</v>
      </c>
    </row>
    <row r="96" spans="1:8" x14ac:dyDescent="0.25">
      <c r="A96" s="253" t="s">
        <v>161</v>
      </c>
      <c r="B96" s="219" t="s">
        <v>162</v>
      </c>
      <c r="C96" s="231"/>
      <c r="D96" s="254"/>
      <c r="E96" s="231"/>
      <c r="F96" s="254"/>
      <c r="G96" s="231"/>
      <c r="H96" s="255"/>
    </row>
    <row r="97" spans="1:8" x14ac:dyDescent="0.25">
      <c r="A97" s="253" t="s">
        <v>163</v>
      </c>
      <c r="B97" s="219"/>
      <c r="C97" s="256">
        <f>D97*$B$16*12</f>
        <v>111450.24000000001</v>
      </c>
      <c r="D97" s="257">
        <v>4.8</v>
      </c>
      <c r="E97" s="256">
        <f>F97*$B$16*12</f>
        <v>98215.524000000019</v>
      </c>
      <c r="F97" s="257">
        <v>4.2300000000000004</v>
      </c>
      <c r="G97" s="231">
        <f>C97-E97</f>
        <v>13234.715999999986</v>
      </c>
      <c r="H97" s="258">
        <f>D97-F97</f>
        <v>0.5699999999999994</v>
      </c>
    </row>
    <row r="98" spans="1:8" ht="15.75" thickBot="1" x14ac:dyDescent="0.3">
      <c r="A98" s="259"/>
      <c r="B98" s="251"/>
      <c r="C98" s="231"/>
      <c r="D98" s="182"/>
      <c r="E98" s="231"/>
      <c r="F98" s="182"/>
      <c r="G98" s="231"/>
      <c r="H98" s="168"/>
    </row>
    <row r="99" spans="1:8" x14ac:dyDescent="0.25">
      <c r="A99" s="253" t="s">
        <v>164</v>
      </c>
      <c r="B99" s="219"/>
      <c r="C99" s="161"/>
      <c r="D99" s="168"/>
      <c r="E99" s="161"/>
      <c r="F99" s="168"/>
      <c r="G99" s="161"/>
      <c r="H99" s="260"/>
    </row>
    <row r="100" spans="1:8" x14ac:dyDescent="0.25">
      <c r="A100" s="253"/>
      <c r="B100" s="219" t="s">
        <v>165</v>
      </c>
      <c r="C100" s="256">
        <f>D100*$B$16*12</f>
        <v>245190.52800000002</v>
      </c>
      <c r="D100" s="258">
        <v>10.56</v>
      </c>
      <c r="E100" s="256">
        <f>F100*$B$16*12</f>
        <v>245190.52800000002</v>
      </c>
      <c r="F100" s="258">
        <v>10.56</v>
      </c>
      <c r="G100" s="231">
        <f>C100-E100</f>
        <v>0</v>
      </c>
      <c r="H100" s="257">
        <f>D100-F100</f>
        <v>0</v>
      </c>
    </row>
    <row r="101" spans="1:8" ht="15.75" thickBot="1" x14ac:dyDescent="0.3">
      <c r="A101" s="261"/>
      <c r="B101" s="251"/>
      <c r="C101" s="167"/>
      <c r="D101" s="168"/>
      <c r="E101" s="167"/>
      <c r="F101" s="168"/>
      <c r="G101" s="181"/>
      <c r="H101" s="182"/>
    </row>
    <row r="102" spans="1:8" x14ac:dyDescent="0.25">
      <c r="A102" s="262" t="s">
        <v>166</v>
      </c>
      <c r="B102" s="243"/>
      <c r="C102" s="263"/>
      <c r="D102" s="264"/>
      <c r="E102" s="263"/>
      <c r="F102" s="264"/>
      <c r="G102" s="167"/>
      <c r="H102" s="168"/>
    </row>
    <row r="103" spans="1:8" x14ac:dyDescent="0.25">
      <c r="A103" s="253" t="s">
        <v>167</v>
      </c>
      <c r="B103" s="219" t="s">
        <v>165</v>
      </c>
      <c r="C103" s="103">
        <f>D103*$B$16*12</f>
        <v>31577.568000000007</v>
      </c>
      <c r="D103" s="258">
        <v>1.36</v>
      </c>
      <c r="E103" s="103">
        <f>F103*$B$16*12</f>
        <v>31577.568000000007</v>
      </c>
      <c r="F103" s="258">
        <v>1.36</v>
      </c>
      <c r="G103" s="231">
        <f>C103-E103</f>
        <v>0</v>
      </c>
      <c r="H103" s="258">
        <v>0</v>
      </c>
    </row>
    <row r="104" spans="1:8" ht="15.75" thickBot="1" x14ac:dyDescent="0.3">
      <c r="A104" s="261"/>
      <c r="B104" s="251"/>
      <c r="C104" s="181"/>
      <c r="D104" s="183"/>
      <c r="E104" s="181"/>
      <c r="F104" s="183"/>
      <c r="G104" s="167"/>
      <c r="H104" s="168"/>
    </row>
    <row r="105" spans="1:8" x14ac:dyDescent="0.25">
      <c r="A105" s="253" t="s">
        <v>168</v>
      </c>
      <c r="B105" s="219" t="s">
        <v>169</v>
      </c>
      <c r="C105" s="175">
        <f>D105*$B$16*12</f>
        <v>35524.764000000003</v>
      </c>
      <c r="D105" s="160">
        <v>1.53</v>
      </c>
      <c r="E105" s="175">
        <f>F105*$B$16*12</f>
        <v>28094.748</v>
      </c>
      <c r="F105" s="160">
        <v>1.21</v>
      </c>
      <c r="G105" s="161">
        <f>C105-E105</f>
        <v>7430.0160000000033</v>
      </c>
      <c r="H105" s="160">
        <v>0</v>
      </c>
    </row>
    <row r="106" spans="1:8" ht="15.75" thickBot="1" x14ac:dyDescent="0.3">
      <c r="A106" s="253"/>
      <c r="B106" s="219"/>
      <c r="C106" s="181"/>
      <c r="D106" s="182"/>
      <c r="E106" s="181"/>
      <c r="F106" s="182"/>
      <c r="G106" s="167"/>
      <c r="H106" s="182"/>
    </row>
    <row r="107" spans="1:8" x14ac:dyDescent="0.25">
      <c r="A107" s="262" t="s">
        <v>170</v>
      </c>
      <c r="B107" s="243" t="s">
        <v>169</v>
      </c>
      <c r="C107" s="175">
        <f>D107*$B$16*12</f>
        <v>69656.400000000009</v>
      </c>
      <c r="D107" s="160">
        <v>3</v>
      </c>
      <c r="E107" s="175">
        <f>F107*$B$16*12</f>
        <v>18110.664000000004</v>
      </c>
      <c r="F107" s="160">
        <v>0.78</v>
      </c>
      <c r="G107" s="161">
        <f>C107-E107</f>
        <v>51545.736000000004</v>
      </c>
      <c r="H107" s="162">
        <f>D107-F107</f>
        <v>2.2199999999999998</v>
      </c>
    </row>
    <row r="108" spans="1:8" ht="15.75" thickBot="1" x14ac:dyDescent="0.3">
      <c r="A108" s="261" t="s">
        <v>171</v>
      </c>
      <c r="B108" s="251"/>
      <c r="C108" s="181"/>
      <c r="D108" s="182"/>
      <c r="E108" s="181"/>
      <c r="F108" s="182"/>
      <c r="G108" s="181"/>
      <c r="H108" s="183"/>
    </row>
    <row r="109" spans="1:8" x14ac:dyDescent="0.25">
      <c r="A109" s="174" t="s">
        <v>172</v>
      </c>
      <c r="B109" s="234"/>
      <c r="C109" s="175">
        <f>SUM(C97:C107)</f>
        <v>493399.50000000012</v>
      </c>
      <c r="D109" s="257">
        <f>D97+D100+D105+D107+D103</f>
        <v>21.25</v>
      </c>
      <c r="E109" s="175">
        <f>E97+E100+E103+E105+E107</f>
        <v>421189.03200000006</v>
      </c>
      <c r="F109" s="257">
        <f>F97+F100+F105+F107+F103</f>
        <v>18.14</v>
      </c>
      <c r="G109" s="265">
        <f>G97+G100+G105+G107+G103</f>
        <v>72210.467999999993</v>
      </c>
      <c r="H109" s="258">
        <f>D109-F109</f>
        <v>3.1099999999999994</v>
      </c>
    </row>
    <row r="110" spans="1:8" ht="15.75" thickBot="1" x14ac:dyDescent="0.3">
      <c r="A110" s="235" t="s">
        <v>173</v>
      </c>
      <c r="B110" s="236"/>
      <c r="C110" s="235"/>
      <c r="D110" s="237"/>
      <c r="E110" s="235"/>
      <c r="F110" s="237"/>
      <c r="G110" s="238"/>
      <c r="H110" s="239"/>
    </row>
    <row r="111" spans="1:8" x14ac:dyDescent="0.25">
      <c r="A111" s="240"/>
      <c r="B111" s="241"/>
      <c r="C111" s="266">
        <f>C109+C88</f>
        <v>1197393.5160000003</v>
      </c>
      <c r="D111" s="240"/>
      <c r="E111" s="114">
        <f>E109+E88</f>
        <v>1119378.3480000002</v>
      </c>
    </row>
    <row r="112" spans="1:8" x14ac:dyDescent="0.25">
      <c r="E112" s="87"/>
      <c r="G112" s="267"/>
    </row>
    <row r="113" spans="1:8" ht="15.75" x14ac:dyDescent="0.25">
      <c r="A113" s="156"/>
      <c r="D113" s="163" t="s">
        <v>174</v>
      </c>
      <c r="E113" s="163"/>
      <c r="F113" s="163"/>
      <c r="G113" s="163"/>
      <c r="H113" s="163"/>
    </row>
    <row r="114" spans="1:8" ht="15.75" x14ac:dyDescent="0.25">
      <c r="A114" s="268"/>
      <c r="B114">
        <v>6802</v>
      </c>
      <c r="D114" s="269" t="s">
        <v>175</v>
      </c>
      <c r="E114" s="269"/>
      <c r="F114" s="269"/>
      <c r="G114" s="269"/>
      <c r="H114" s="269"/>
    </row>
    <row r="115" spans="1:8" ht="15.75" x14ac:dyDescent="0.25">
      <c r="A115" s="171"/>
      <c r="D115" s="171"/>
      <c r="E115" s="171"/>
    </row>
    <row r="116" spans="1:8" ht="15.75" x14ac:dyDescent="0.25">
      <c r="A116" s="270"/>
      <c r="B116" s="270"/>
      <c r="D116" s="172" t="s">
        <v>93</v>
      </c>
      <c r="E116" s="172"/>
    </row>
    <row r="117" spans="1:8" ht="15.75" x14ac:dyDescent="0.25">
      <c r="A117" s="177"/>
      <c r="D117" s="176" t="s">
        <v>96</v>
      </c>
      <c r="E117" s="176"/>
      <c r="F117" s="176"/>
      <c r="G117" s="176"/>
    </row>
  </sheetData>
  <mergeCells count="26">
    <mergeCell ref="A116:B116"/>
    <mergeCell ref="D117:G117"/>
    <mergeCell ref="R38:U38"/>
    <mergeCell ref="R39:U39"/>
    <mergeCell ref="K42:L42"/>
    <mergeCell ref="R42:U42"/>
    <mergeCell ref="D113:H113"/>
    <mergeCell ref="D114:H114"/>
    <mergeCell ref="T14:AC14"/>
    <mergeCell ref="C20:D20"/>
    <mergeCell ref="E20:F20"/>
    <mergeCell ref="G20:H20"/>
    <mergeCell ref="B25:B32"/>
    <mergeCell ref="B33:B37"/>
    <mergeCell ref="A7:D7"/>
    <mergeCell ref="K7:AC7"/>
    <mergeCell ref="A8:D8"/>
    <mergeCell ref="K8:AC8"/>
    <mergeCell ref="A9:E9"/>
    <mergeCell ref="K9:AC9"/>
    <mergeCell ref="B4:C4"/>
    <mergeCell ref="K4:AC4"/>
    <mergeCell ref="A5:D5"/>
    <mergeCell ref="K5:AC5"/>
    <mergeCell ref="A6:D6"/>
    <mergeCell ref="K6:AC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2021-07-28T03:43:42Z</dcterms:created>
  <dcterms:modified xsi:type="dcterms:W3CDTF">2021-07-28T03:45:50Z</dcterms:modified>
</cp:coreProperties>
</file>