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D91" i="1"/>
  <c r="H89" i="1"/>
  <c r="E89" i="1"/>
  <c r="C89" i="1"/>
  <c r="C91" i="1" s="1"/>
  <c r="E88" i="1"/>
  <c r="H86" i="1"/>
  <c r="H91" i="1" s="1"/>
  <c r="E86" i="1"/>
  <c r="E91" i="1" s="1"/>
  <c r="E93" i="1" s="1"/>
  <c r="C86" i="1"/>
  <c r="G86" i="1" s="1"/>
  <c r="E74" i="1"/>
  <c r="C74" i="1"/>
  <c r="G74" i="1" s="1"/>
  <c r="H72" i="1"/>
  <c r="F72" i="1"/>
  <c r="F77" i="1" s="1"/>
  <c r="E77" i="1" s="1"/>
  <c r="D72" i="1"/>
  <c r="D77" i="1" s="1"/>
  <c r="E70" i="1"/>
  <c r="C70" i="1"/>
  <c r="G70" i="1" s="1"/>
  <c r="E47" i="1"/>
  <c r="C47" i="1"/>
  <c r="G47" i="1" s="1"/>
  <c r="E34" i="1"/>
  <c r="C34" i="1"/>
  <c r="G34" i="1" s="1"/>
  <c r="E31" i="1"/>
  <c r="C31" i="1"/>
  <c r="G31" i="1" s="1"/>
  <c r="E27" i="1"/>
  <c r="C27" i="1"/>
  <c r="G27" i="1" s="1"/>
  <c r="E25" i="1"/>
  <c r="C25" i="1"/>
  <c r="G25" i="1" s="1"/>
  <c r="X23" i="1"/>
  <c r="W23" i="1"/>
  <c r="V23" i="1"/>
  <c r="U23" i="1"/>
  <c r="T23" i="1"/>
  <c r="R23" i="1"/>
  <c r="Q23" i="1"/>
  <c r="P23" i="1"/>
  <c r="O23" i="1"/>
  <c r="N23" i="1"/>
  <c r="M23" i="1"/>
  <c r="Y23" i="1" s="1"/>
  <c r="L23" i="1"/>
  <c r="Y22" i="1"/>
  <c r="E22" i="1"/>
  <c r="C22" i="1"/>
  <c r="C72" i="1" s="1"/>
  <c r="Y21" i="1"/>
  <c r="S21" i="1"/>
  <c r="Y19" i="1"/>
  <c r="S19" i="1"/>
  <c r="S23" i="1" s="1"/>
  <c r="Y18" i="1"/>
  <c r="C77" i="1" l="1"/>
  <c r="G77" i="1" s="1"/>
  <c r="C93" i="1"/>
  <c r="G93" i="1" s="1"/>
  <c r="G22" i="1"/>
  <c r="E72" i="1"/>
  <c r="G72" i="1" s="1"/>
  <c r="G89" i="1"/>
  <c r="G91" i="1" s="1"/>
</calcChain>
</file>

<file path=xl/sharedStrings.xml><?xml version="1.0" encoding="utf-8"?>
<sst xmlns="http://schemas.openxmlformats.org/spreadsheetml/2006/main" count="246" uniqueCount="156">
  <si>
    <t>ПРИЛОЖЕНИЕ №5</t>
  </si>
  <si>
    <t>к Договору управления многоквартирного</t>
  </si>
  <si>
    <t>дома ул.Солнечная 1/2</t>
  </si>
  <si>
    <t xml:space="preserve">                                                                  </t>
  </si>
  <si>
    <t>Отчет</t>
  </si>
  <si>
    <t xml:space="preserve">                                                                                                                              Отчет                                                                  </t>
  </si>
  <si>
    <t xml:space="preserve">                                                управляющей организации</t>
  </si>
  <si>
    <t xml:space="preserve">                                  ООО "Управляющая компания "Да Винчи"</t>
  </si>
  <si>
    <t xml:space="preserve">                           о деятельности за отчетный период с 01.01.2020г. по 31.12.2020г.</t>
  </si>
  <si>
    <t xml:space="preserve">                           о деятельности за отчетный период с 15.06.2019г. по 31.12.2019 г.</t>
  </si>
  <si>
    <t xml:space="preserve">                     по многоквартирному дому, расположенному по адресу:  ул.Солнечная 1/2</t>
  </si>
  <si>
    <t xml:space="preserve">                     по многоквартирному дому, расположенному по адресу:  Солнечная 33</t>
  </si>
  <si>
    <t xml:space="preserve">          Отчет по затратам на  содержанию и текущий ремонт общего имущества  многоквартирного  дома за 2020г.</t>
  </si>
  <si>
    <t xml:space="preserve">Общая  площадь </t>
  </si>
  <si>
    <t>помещений, всего кв.м</t>
  </si>
  <si>
    <t xml:space="preserve">Текущее </t>
  </si>
  <si>
    <t>Дополн.</t>
  </si>
  <si>
    <t>ГВ</t>
  </si>
  <si>
    <t>Отведение</t>
  </si>
  <si>
    <t>ХВ</t>
  </si>
  <si>
    <t>Э/эн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</si>
  <si>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</si>
  <si>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</si>
  <si>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</si>
  <si>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</si>
  <si>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</si>
  <si>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</si>
  <si>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на СОИ</t>
  </si>
  <si>
    <t>сточных вод</t>
  </si>
  <si>
    <t>Гор.вода</t>
  </si>
  <si>
    <t>Хол.вода</t>
  </si>
  <si>
    <t>Водоотвед</t>
  </si>
  <si>
    <t>эл/энергия</t>
  </si>
  <si>
    <t>тко</t>
  </si>
  <si>
    <t>жилых помещений</t>
  </si>
  <si>
    <t xml:space="preserve"> </t>
  </si>
  <si>
    <t>(теплоносит)</t>
  </si>
  <si>
    <t>(подогрев)</t>
  </si>
  <si>
    <t>Всего,</t>
  </si>
  <si>
    <t>(теплон.)</t>
  </si>
  <si>
    <t>нежилых помещений</t>
  </si>
  <si>
    <t>руб.</t>
  </si>
  <si>
    <t>руб</t>
  </si>
  <si>
    <t>Количество этажей, шт</t>
  </si>
  <si>
    <t>I</t>
  </si>
  <si>
    <t>Остаток д/ср-в на 01.01.2020г</t>
  </si>
  <si>
    <t>Количество подъездов, шт</t>
  </si>
  <si>
    <t>ПЛАН</t>
  </si>
  <si>
    <t>ФАКТ</t>
  </si>
  <si>
    <t>ОТКЛОНЕНИЕ</t>
  </si>
  <si>
    <t>Перечень видов</t>
  </si>
  <si>
    <t>Периодичность выполнения работ,</t>
  </si>
  <si>
    <t xml:space="preserve">Сумма </t>
  </si>
  <si>
    <t xml:space="preserve">Тариф на </t>
  </si>
  <si>
    <t>Задолженность на 01.01.2020г.</t>
  </si>
  <si>
    <t>работ и услуг</t>
  </si>
  <si>
    <t>оказания услуг</t>
  </si>
  <si>
    <t>затрат</t>
  </si>
  <si>
    <t xml:space="preserve"> 1м2 площади </t>
  </si>
  <si>
    <t xml:space="preserve"> 1 м2 площади </t>
  </si>
  <si>
    <t>Начислено  с 01.01.2020 по 31.12.2020</t>
  </si>
  <si>
    <t>помещений,</t>
  </si>
  <si>
    <t>Оплачено  с 01.01.2020 по 31.12.2020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</si>
  <si>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</si>
  <si>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</si>
  <si>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</si>
  <si>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Задолженность на 01.01.2021г.</t>
  </si>
  <si>
    <t>2. Техническое обслуживание  конструктивных элементов многоквартирного дома</t>
  </si>
  <si>
    <t>Выполнено работ (оказано услуг)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</si>
  <si>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</si>
  <si>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Собственик</t>
  </si>
  <si>
    <t>Управляющая организация</t>
  </si>
  <si>
    <t>3. Аварийно-</t>
  </si>
  <si>
    <t>Круглосуточно на системах водоснабжения,</t>
  </si>
  <si>
    <t>кв №8</t>
  </si>
  <si>
    <t>ООО "УК"Да Винчи"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</si>
  <si>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</si>
  <si>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</si>
  <si>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</si>
  <si>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</si>
  <si>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r>
      <t>_____________________/</t>
    </r>
    <r>
      <rPr>
        <b/>
        <sz val="12"/>
        <color theme="1"/>
        <rFont val="Times New Roman"/>
        <family val="1"/>
        <charset val="204"/>
      </rPr>
      <t>Замураев Алексей Владимирович</t>
    </r>
  </si>
  <si>
    <r>
      <t>Директор _______________________/</t>
    </r>
    <r>
      <rPr>
        <b/>
        <sz val="12"/>
        <color theme="1"/>
        <rFont val="Times New Roman"/>
        <family val="1"/>
        <charset val="204"/>
      </rPr>
      <t>А.А.Юдаков</t>
    </r>
    <r>
      <rPr>
        <sz val="12"/>
        <color theme="1"/>
        <rFont val="Times New Roman"/>
        <family val="1"/>
        <charset val="204"/>
      </rPr>
      <t>/</t>
    </r>
  </si>
  <si>
    <t>(подпись/Ф.И.О.)</t>
  </si>
  <si>
    <t>М.П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</si>
  <si>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</si>
  <si>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</si>
  <si>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</si>
  <si>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</si>
  <si>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</si>
  <si>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</si>
  <si>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 xml:space="preserve"> 3этажа - 5раз в неделю</t>
  </si>
  <si>
    <t xml:space="preserve">площадок и маршей </t>
  </si>
  <si>
    <t>Мытье лестничных площадок и маршей</t>
  </si>
  <si>
    <t>4 раза в месяц</t>
  </si>
  <si>
    <t>Влажная протирка подоконников,</t>
  </si>
  <si>
    <t>поручней перил,почтовых ящиков, эл/шкафов</t>
  </si>
  <si>
    <t xml:space="preserve">Мытье окон с внутренней стороны </t>
  </si>
  <si>
    <t>помещения МОП</t>
  </si>
  <si>
    <t>2 раза в год</t>
  </si>
  <si>
    <t>мытье окон с наружней стороны с привлечением альпенистов</t>
  </si>
  <si>
    <t>Комплекс работ по уборке подъезда</t>
  </si>
  <si>
    <t>( влажная протирка стен, дверей, плафонов,</t>
  </si>
  <si>
    <t>обметание пыли с потолков)</t>
  </si>
  <si>
    <t>4 раз в год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</si>
  <si>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</si>
  <si>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</si>
  <si>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</si>
  <si>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 xml:space="preserve">Подметание, сдвижка снега </t>
  </si>
  <si>
    <t>6 раз в неделю</t>
  </si>
  <si>
    <t>Очистка от наледи, льда входы в подъезд, тротуары</t>
  </si>
  <si>
    <t>по мере необходимости</t>
  </si>
  <si>
    <t>Очистка от снега и наледи входов в подвал</t>
  </si>
  <si>
    <t>Посыпка территории песком в дни гололеда</t>
  </si>
  <si>
    <t>Протирка указателей</t>
  </si>
  <si>
    <t>1 раз в месяц</t>
  </si>
  <si>
    <t>Очистка урн от мусора</t>
  </si>
  <si>
    <t>Уборка контейнерной площадки от мусора, снега</t>
  </si>
  <si>
    <t>наледи</t>
  </si>
  <si>
    <t>6.2. Уборка придомовой</t>
  </si>
  <si>
    <t>территории в летний период</t>
  </si>
  <si>
    <t>Подметание и уборка</t>
  </si>
  <si>
    <t>придомовой территории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</si>
  <si>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</si>
  <si>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</si>
  <si>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</si>
  <si>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</si>
  <si>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</si>
  <si>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</si>
  <si>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 раз в  месяц</t>
  </si>
  <si>
    <t>Уборка входов в подвал</t>
  </si>
  <si>
    <t>1 раз в неделю</t>
  </si>
  <si>
    <t>Уборка контейнерной площадки от мусора</t>
  </si>
  <si>
    <t xml:space="preserve">7. Дератизация, </t>
  </si>
  <si>
    <t>Дератизация - 1 раз в квартал</t>
  </si>
  <si>
    <t xml:space="preserve">    дезинсекция</t>
  </si>
  <si>
    <t xml:space="preserve">Дезинсекция - по заявке </t>
  </si>
  <si>
    <t>Итого содержание общего</t>
  </si>
  <si>
    <t xml:space="preserve">  имущества дома</t>
  </si>
  <si>
    <t xml:space="preserve">8. Услуги и работы по управлению </t>
  </si>
  <si>
    <t>многоквартирным домом</t>
  </si>
  <si>
    <t xml:space="preserve">Всего стоимость работ и услуг </t>
  </si>
  <si>
    <t xml:space="preserve"> по управлению и содержанию дома</t>
  </si>
  <si>
    <t xml:space="preserve">                                                     Дополнительные работы и услуги :</t>
  </si>
  <si>
    <t>Стоимость</t>
  </si>
  <si>
    <t>Цена работ,</t>
  </si>
  <si>
    <t>работ,услуг</t>
  </si>
  <si>
    <t xml:space="preserve">услуг в месяц  </t>
  </si>
  <si>
    <t xml:space="preserve"> в год,</t>
  </si>
  <si>
    <t xml:space="preserve">на 1кв.м площади </t>
  </si>
  <si>
    <t>в месяц,</t>
  </si>
  <si>
    <t>1. Механизированная уборка придомовой</t>
  </si>
  <si>
    <t>территории с вывозом снега на отвал</t>
  </si>
  <si>
    <t>В зимний период</t>
  </si>
  <si>
    <t>2. Очистка снега с кровли</t>
  </si>
  <si>
    <t xml:space="preserve">Всего стоимость </t>
  </si>
  <si>
    <t>дополнительных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</si>
</sst>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5" xfId="0" applyFont="1" applyBorder="1"/>
    <xf numFmtId="164" fontId="7" fillId="0" borderId="6" xfId="0" applyNumberFormat="1" applyFont="1" applyBorder="1"/>
    <xf numFmtId="0" fontId="7" fillId="0" borderId="7" xfId="0" applyFont="1" applyBorder="1"/>
    <xf numFmtId="0" fontId="7" fillId="0" borderId="8" xfId="0" applyFont="1" applyBorder="1"/>
    <xf numFmtId="0" fontId="3" fillId="0" borderId="9" xfId="0" applyFont="1" applyBorder="1"/>
    <xf numFmtId="0" fontId="5" fillId="0" borderId="4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1" xfId="0" applyFont="1" applyBorder="1"/>
    <xf numFmtId="164" fontId="7" fillId="0" borderId="12" xfId="0" applyNumberFormat="1" applyFont="1" applyBorder="1"/>
    <xf numFmtId="0" fontId="7" fillId="0" borderId="13" xfId="0" applyFont="1" applyBorder="1"/>
    <xf numFmtId="0" fontId="7" fillId="0" borderId="14" xfId="0" applyFont="1" applyBorder="1"/>
    <xf numFmtId="0" fontId="5" fillId="0" borderId="9" xfId="0" applyFont="1" applyFill="1" applyBorder="1" applyAlignment="1">
      <alignment horizontal="center"/>
    </xf>
    <xf numFmtId="0" fontId="7" fillId="0" borderId="15" xfId="0" applyFont="1" applyBorder="1"/>
    <xf numFmtId="0" fontId="3" fillId="0" borderId="1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center"/>
    </xf>
    <xf numFmtId="0" fontId="3" fillId="0" borderId="18" xfId="0" applyFont="1" applyBorder="1"/>
    <xf numFmtId="0" fontId="7" fillId="0" borderId="12" xfId="0" applyFont="1" applyBorder="1"/>
    <xf numFmtId="0" fontId="7" fillId="0" borderId="0" xfId="0" applyFont="1" applyBorder="1"/>
    <xf numFmtId="0" fontId="7" fillId="0" borderId="17" xfId="0" applyFont="1" applyBorder="1"/>
    <xf numFmtId="0" fontId="5" fillId="0" borderId="19" xfId="0" applyFont="1" applyBorder="1"/>
    <xf numFmtId="0" fontId="5" fillId="0" borderId="20" xfId="0" applyFont="1" applyFill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6" fillId="0" borderId="25" xfId="0" applyFont="1" applyBorder="1" applyAlignment="1">
      <alignment horizontal="right"/>
    </xf>
    <xf numFmtId="0" fontId="6" fillId="0" borderId="26" xfId="0" applyFont="1" applyBorder="1"/>
    <xf numFmtId="2" fontId="6" fillId="0" borderId="27" xfId="0" applyNumberFormat="1" applyFont="1" applyBorder="1"/>
    <xf numFmtId="0" fontId="5" fillId="0" borderId="27" xfId="0" applyFont="1" applyBorder="1"/>
    <xf numFmtId="2" fontId="5" fillId="0" borderId="27" xfId="0" applyNumberFormat="1" applyFont="1" applyBorder="1"/>
    <xf numFmtId="0" fontId="3" fillId="0" borderId="28" xfId="0" applyFont="1" applyBorder="1"/>
    <xf numFmtId="0" fontId="7" fillId="0" borderId="29" xfId="0" applyFont="1" applyBorder="1"/>
    <xf numFmtId="0" fontId="5" fillId="0" borderId="26" xfId="0" applyFont="1" applyBorder="1"/>
    <xf numFmtId="0" fontId="5" fillId="0" borderId="30" xfId="0" applyFont="1" applyBorder="1" applyAlignment="1">
      <alignment horizontal="center"/>
    </xf>
    <xf numFmtId="2" fontId="5" fillId="0" borderId="30" xfId="0" applyNumberFormat="1" applyFont="1" applyBorder="1"/>
    <xf numFmtId="0" fontId="3" fillId="0" borderId="31" xfId="0" applyFont="1" applyBorder="1"/>
    <xf numFmtId="0" fontId="7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5" xfId="0" applyFont="1" applyBorder="1"/>
    <xf numFmtId="0" fontId="5" fillId="0" borderId="26" xfId="2" applyFont="1" applyBorder="1"/>
    <xf numFmtId="0" fontId="3" fillId="0" borderId="0" xfId="0" applyFont="1" applyBorder="1"/>
    <xf numFmtId="2" fontId="3" fillId="0" borderId="0" xfId="0" applyNumberFormat="1" applyFont="1"/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31" xfId="0" applyNumberFormat="1" applyFont="1" applyFill="1" applyBorder="1"/>
    <xf numFmtId="0" fontId="7" fillId="0" borderId="34" xfId="0" applyFont="1" applyBorder="1"/>
    <xf numFmtId="0" fontId="7" fillId="0" borderId="36" xfId="0" applyFont="1" applyBorder="1"/>
    <xf numFmtId="0" fontId="7" fillId="0" borderId="3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34" xfId="3" applyFont="1" applyFill="1" applyBorder="1" applyAlignment="1">
      <alignment horizontal="left" vertical="center" wrapText="1"/>
    </xf>
    <xf numFmtId="0" fontId="11" fillId="2" borderId="34" xfId="3" applyFont="1" applyFill="1" applyBorder="1" applyAlignment="1">
      <alignment horizontal="center" vertical="top" wrapText="1"/>
    </xf>
    <xf numFmtId="164" fontId="10" fillId="0" borderId="1" xfId="3" applyNumberFormat="1" applyFont="1" applyFill="1" applyBorder="1" applyAlignment="1">
      <alignment horizontal="center" vertical="center" wrapText="1"/>
    </xf>
    <xf numFmtId="2" fontId="10" fillId="0" borderId="39" xfId="3" applyNumberFormat="1" applyFont="1" applyFill="1" applyBorder="1" applyAlignment="1">
      <alignment horizontal="center" vertical="center" wrapText="1"/>
    </xf>
    <xf numFmtId="164" fontId="10" fillId="0" borderId="5" xfId="3" applyNumberFormat="1" applyFont="1" applyFill="1" applyBorder="1" applyAlignment="1">
      <alignment horizontal="center" vertical="center" wrapText="1"/>
    </xf>
    <xf numFmtId="2" fontId="10" fillId="0" borderId="40" xfId="3" applyNumberFormat="1" applyFont="1" applyFill="1" applyBorder="1" applyAlignment="1">
      <alignment horizontal="center" vertical="center" wrapText="1"/>
    </xf>
    <xf numFmtId="0" fontId="11" fillId="2" borderId="29" xfId="3" applyFont="1" applyFill="1" applyBorder="1" applyAlignment="1">
      <alignment horizontal="center" vertical="top" wrapText="1"/>
    </xf>
    <xf numFmtId="2" fontId="10" fillId="0" borderId="11" xfId="3" applyNumberFormat="1" applyFont="1" applyFill="1" applyBorder="1" applyAlignment="1">
      <alignment horizontal="center" vertical="center" wrapText="1"/>
    </xf>
    <xf numFmtId="2" fontId="10" fillId="0" borderId="41" xfId="3" applyNumberFormat="1" applyFont="1" applyFill="1" applyBorder="1" applyAlignment="1">
      <alignment horizontal="center" vertical="center" wrapText="1"/>
    </xf>
    <xf numFmtId="2" fontId="5" fillId="0" borderId="31" xfId="0" applyNumberFormat="1" applyFont="1" applyBorder="1"/>
    <xf numFmtId="0" fontId="11" fillId="2" borderId="42" xfId="3" applyFont="1" applyFill="1" applyBorder="1" applyAlignment="1">
      <alignment horizontal="left" vertical="center" wrapText="1"/>
    </xf>
    <xf numFmtId="0" fontId="12" fillId="0" borderId="42" xfId="0" applyFont="1" applyBorder="1" applyAlignment="1">
      <alignment vertical="center"/>
    </xf>
    <xf numFmtId="2" fontId="7" fillId="2" borderId="5" xfId="0" applyNumberFormat="1" applyFont="1" applyFill="1" applyBorder="1" applyAlignment="1">
      <alignment vertical="center"/>
    </xf>
    <xf numFmtId="2" fontId="13" fillId="2" borderId="28" xfId="3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2" fontId="14" fillId="0" borderId="30" xfId="0" applyNumberFormat="1" applyFont="1" applyBorder="1"/>
    <xf numFmtId="0" fontId="10" fillId="0" borderId="29" xfId="3" applyFont="1" applyFill="1" applyBorder="1" applyAlignment="1">
      <alignment horizontal="left" vertical="center" wrapText="1"/>
    </xf>
    <xf numFmtId="0" fontId="15" fillId="0" borderId="43" xfId="0" applyFont="1" applyBorder="1" applyAlignment="1">
      <alignment vertical="center"/>
    </xf>
    <xf numFmtId="164" fontId="10" fillId="0" borderId="21" xfId="3" applyNumberFormat="1" applyFont="1" applyFill="1" applyBorder="1" applyAlignment="1">
      <alignment horizontal="center" vertical="center" wrapText="1"/>
    </xf>
    <xf numFmtId="2" fontId="10" fillId="0" borderId="31" xfId="3" applyNumberFormat="1" applyFont="1" applyFill="1" applyBorder="1" applyAlignment="1">
      <alignment horizontal="center" vertical="center" wrapText="1"/>
    </xf>
    <xf numFmtId="0" fontId="5" fillId="0" borderId="44" xfId="0" applyFont="1" applyBorder="1"/>
    <xf numFmtId="0" fontId="5" fillId="0" borderId="45" xfId="0" applyFont="1" applyBorder="1"/>
    <xf numFmtId="2" fontId="7" fillId="0" borderId="46" xfId="0" applyNumberFormat="1" applyFont="1" applyBorder="1" applyAlignment="1">
      <alignment horizontal="right"/>
    </xf>
    <xf numFmtId="2" fontId="5" fillId="0" borderId="47" xfId="0" applyNumberFormat="1" applyFont="1" applyBorder="1"/>
    <xf numFmtId="0" fontId="3" fillId="0" borderId="48" xfId="0" applyFont="1" applyBorder="1"/>
    <xf numFmtId="2" fontId="15" fillId="0" borderId="2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6" fillId="0" borderId="11" xfId="3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2" fontId="14" fillId="0" borderId="0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left"/>
    </xf>
    <xf numFmtId="0" fontId="17" fillId="0" borderId="29" xfId="0" applyFont="1" applyBorder="1"/>
    <xf numFmtId="0" fontId="7" fillId="0" borderId="29" xfId="0" applyFont="1" applyBorder="1" applyAlignment="1">
      <alignment horizontal="center"/>
    </xf>
    <xf numFmtId="2" fontId="17" fillId="0" borderId="41" xfId="0" applyNumberFormat="1" applyFont="1" applyBorder="1" applyAlignment="1">
      <alignment horizontal="center"/>
    </xf>
    <xf numFmtId="164" fontId="10" fillId="0" borderId="11" xfId="3" applyNumberFormat="1" applyFont="1" applyFill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/>
    </xf>
    <xf numFmtId="0" fontId="6" fillId="0" borderId="0" xfId="0" applyFont="1" applyFill="1" applyBorder="1"/>
    <xf numFmtId="0" fontId="18" fillId="0" borderId="0" xfId="0" applyFont="1" applyAlignment="1">
      <alignment horizontal="left"/>
    </xf>
    <xf numFmtId="0" fontId="17" fillId="0" borderId="34" xfId="0" applyFont="1" applyBorder="1"/>
    <xf numFmtId="0" fontId="17" fillId="0" borderId="34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0" fontId="5" fillId="2" borderId="0" xfId="0" applyFont="1" applyFill="1" applyBorder="1"/>
    <xf numFmtId="0" fontId="20" fillId="0" borderId="0" xfId="0" applyFont="1" applyBorder="1"/>
    <xf numFmtId="0" fontId="17" fillId="0" borderId="42" xfId="0" applyFont="1" applyBorder="1"/>
    <xf numFmtId="0" fontId="7" fillId="0" borderId="4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/>
    <xf numFmtId="0" fontId="10" fillId="0" borderId="43" xfId="3" applyFont="1" applyFill="1" applyBorder="1" applyAlignment="1">
      <alignment horizontal="left" vertical="center" wrapText="1"/>
    </xf>
    <xf numFmtId="164" fontId="10" fillId="0" borderId="21" xfId="3" applyNumberFormat="1" applyFont="1" applyFill="1" applyBorder="1" applyAlignment="1">
      <alignment horizontal="center" wrapText="1"/>
    </xf>
    <xf numFmtId="2" fontId="17" fillId="0" borderId="31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7" fillId="0" borderId="49" xfId="0" applyFont="1" applyBorder="1"/>
    <xf numFmtId="0" fontId="3" fillId="0" borderId="29" xfId="0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50" xfId="0" applyFont="1" applyBorder="1"/>
    <xf numFmtId="0" fontId="3" fillId="0" borderId="42" xfId="0" applyFont="1" applyBorder="1" applyAlignment="1">
      <alignment horizontal="center"/>
    </xf>
    <xf numFmtId="0" fontId="3" fillId="0" borderId="29" xfId="0" applyFont="1" applyBorder="1"/>
    <xf numFmtId="0" fontId="3" fillId="0" borderId="42" xfId="0" applyFont="1" applyBorder="1"/>
    <xf numFmtId="0" fontId="3" fillId="0" borderId="34" xfId="0" applyFont="1" applyBorder="1" applyAlignment="1">
      <alignment horizontal="center"/>
    </xf>
    <xf numFmtId="0" fontId="3" fillId="0" borderId="34" xfId="0" applyFont="1" applyBorder="1"/>
    <xf numFmtId="164" fontId="7" fillId="0" borderId="29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42" xfId="0" applyFont="1" applyBorder="1"/>
    <xf numFmtId="0" fontId="7" fillId="0" borderId="2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43" xfId="0" applyFont="1" applyBorder="1" applyAlignment="1">
      <alignment horizontal="center"/>
    </xf>
    <xf numFmtId="0" fontId="7" fillId="0" borderId="43" xfId="0" applyFont="1" applyBorder="1"/>
    <xf numFmtId="0" fontId="7" fillId="0" borderId="29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2" fontId="17" fillId="0" borderId="11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17" fillId="0" borderId="36" xfId="0" applyFont="1" applyBorder="1"/>
    <xf numFmtId="0" fontId="7" fillId="0" borderId="51" xfId="0" applyFont="1" applyBorder="1" applyAlignment="1">
      <alignment horizontal="center"/>
    </xf>
    <xf numFmtId="0" fontId="17" fillId="0" borderId="37" xfId="0" applyFont="1" applyBorder="1"/>
    <xf numFmtId="0" fontId="17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7" fillId="0" borderId="16" xfId="0" applyFont="1" applyBorder="1"/>
    <xf numFmtId="0" fontId="7" fillId="0" borderId="18" xfId="0" applyFont="1" applyBorder="1"/>
    <xf numFmtId="0" fontId="7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3" fontId="10" fillId="0" borderId="5" xfId="1" applyFont="1" applyFill="1" applyBorder="1" applyAlignment="1">
      <alignment horizontal="center" vertical="center" wrapText="1"/>
    </xf>
    <xf numFmtId="2" fontId="17" fillId="0" borderId="40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43" fontId="10" fillId="0" borderId="1" xfId="1" applyFont="1" applyFill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/>
    </xf>
    <xf numFmtId="2" fontId="17" fillId="0" borderId="39" xfId="0" applyNumberFormat="1" applyFont="1" applyBorder="1" applyAlignment="1">
      <alignment horizontal="center"/>
    </xf>
    <xf numFmtId="164" fontId="17" fillId="0" borderId="52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164" fontId="1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</cellXfs>
  <cellStyles count="4">
    <cellStyle name="Обычный" xfId="0" builtinId="0"/>
    <cellStyle name="Обычный 2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abSelected="1" workbookViewId="0">
      <selection sqref="A1:XFD1048576"/>
    </sheetView>
  </sheetViews>
  <sheetFormatPr defaultRowHeight="15" x14ac:dyDescent="0.25"/>
  <cols>
    <col min="1" max="1" width="46.5703125" style="2" customWidth="1"/>
    <col min="2" max="2" width="43.42578125" style="2" customWidth="1"/>
    <col min="3" max="4" width="14.28515625" style="2" customWidth="1"/>
    <col min="5" max="5" width="16.28515625" style="2" customWidth="1"/>
    <col min="6" max="6" width="12.85546875" style="2" customWidth="1"/>
    <col min="7" max="7" width="10.5703125" style="2" customWidth="1"/>
    <col min="8" max="8" width="14.7109375" style="2" customWidth="1"/>
    <col min="9" max="9" width="9.140625" style="2"/>
    <col min="10" max="10" width="8.85546875" style="2" customWidth="1"/>
    <col min="11" max="11" width="39.28515625" style="2" customWidth="1"/>
    <col min="12" max="13" width="18.85546875" style="2" customWidth="1"/>
    <col min="14" max="14" width="15.7109375" style="2" customWidth="1"/>
    <col min="15" max="15" width="15.42578125" style="2" customWidth="1"/>
    <col min="16" max="16" width="15.85546875" style="2" customWidth="1"/>
    <col min="17" max="17" width="13.85546875" style="2" customWidth="1"/>
    <col min="18" max="18" width="13" style="2" customWidth="1"/>
    <col min="19" max="19" width="13.42578125" style="2" customWidth="1"/>
    <col min="20" max="20" width="12.5703125" style="2" customWidth="1"/>
    <col min="21" max="21" width="11.42578125" style="2" customWidth="1"/>
    <col min="22" max="22" width="11.140625" style="2" customWidth="1"/>
    <col min="23" max="23" width="11.7109375" style="2" customWidth="1"/>
    <col min="24" max="24" width="9.5703125" style="2" bestFit="1" customWidth="1"/>
    <col min="25" max="25" width="10.42578125" style="2" bestFit="1" customWidth="1"/>
    <col min="26" max="16384" width="9.140625" style="2"/>
  </cols>
  <sheetData>
    <row r="1" spans="1:24" x14ac:dyDescent="0.25">
      <c r="A1" s="1" t="s">
        <v>0</v>
      </c>
      <c r="B1"/>
      <c r="C1"/>
      <c r="D1"/>
      <c r="E1"/>
    </row>
    <row r="2" spans="1:24" x14ac:dyDescent="0.25">
      <c r="A2" s="2" t="s">
        <v>1</v>
      </c>
      <c r="B2"/>
      <c r="C2"/>
      <c r="D2"/>
      <c r="E2"/>
    </row>
    <row r="3" spans="1:24" x14ac:dyDescent="0.25">
      <c r="A3" s="2" t="s">
        <v>2</v>
      </c>
      <c r="B3"/>
      <c r="C3"/>
      <c r="D3"/>
      <c r="E3"/>
    </row>
    <row r="4" spans="1:24" ht="15" customHeight="1" x14ac:dyDescent="0.25">
      <c r="A4" s="3" t="s">
        <v>3</v>
      </c>
      <c r="B4" s="4" t="s">
        <v>4</v>
      </c>
      <c r="C4" s="4"/>
      <c r="D4" s="3"/>
      <c r="E4" s="3"/>
      <c r="K4" s="5" t="s">
        <v>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 x14ac:dyDescent="0.25">
      <c r="A5" s="4" t="s">
        <v>6</v>
      </c>
      <c r="B5" s="4"/>
      <c r="C5" s="4"/>
      <c r="D5" s="4"/>
      <c r="E5" s="3"/>
      <c r="K5" s="5" t="s">
        <v>6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x14ac:dyDescent="0.3">
      <c r="A6" s="4" t="s">
        <v>7</v>
      </c>
      <c r="B6" s="4"/>
      <c r="C6" s="4"/>
      <c r="D6" s="4"/>
      <c r="E6" s="3"/>
      <c r="J6" s="6" t="s">
        <v>7</v>
      </c>
      <c r="K6" s="5" t="s">
        <v>7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 customHeight="1" x14ac:dyDescent="0.3">
      <c r="A7" s="4" t="s">
        <v>8</v>
      </c>
      <c r="B7" s="4"/>
      <c r="C7" s="4"/>
      <c r="D7" s="4"/>
      <c r="E7" s="3"/>
      <c r="J7" s="6" t="s">
        <v>9</v>
      </c>
      <c r="K7" s="5" t="s">
        <v>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 customHeight="1" x14ac:dyDescent="0.3">
      <c r="A8" s="7" t="s">
        <v>10</v>
      </c>
      <c r="B8" s="7"/>
      <c r="C8" s="7"/>
      <c r="D8" s="7"/>
      <c r="E8" s="8"/>
      <c r="J8" s="6" t="s">
        <v>11</v>
      </c>
      <c r="K8" s="9" t="s">
        <v>10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" customHeight="1" thickBot="1" x14ac:dyDescent="0.3">
      <c r="A9" s="10" t="s">
        <v>12</v>
      </c>
      <c r="B9" s="10"/>
      <c r="C9" s="10"/>
      <c r="D9" s="10"/>
      <c r="E9" s="10"/>
      <c r="J9" s="11"/>
      <c r="K9" s="12" t="s">
        <v>12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.75" thickBot="1" x14ac:dyDescent="0.3">
      <c r="A10" s="13" t="s">
        <v>13</v>
      </c>
      <c r="B10" s="14"/>
      <c r="C10" s="15"/>
      <c r="D10" s="15"/>
      <c r="E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4" ht="16.5" thickBot="1" x14ac:dyDescent="0.3">
      <c r="A11" s="18" t="s">
        <v>14</v>
      </c>
      <c r="B11" s="19"/>
      <c r="C11" s="20"/>
      <c r="D11" s="20"/>
      <c r="E11" s="21"/>
      <c r="J11" s="22"/>
      <c r="K11" s="23"/>
      <c r="L11" s="24" t="s">
        <v>15</v>
      </c>
      <c r="M11" s="25" t="s">
        <v>16</v>
      </c>
      <c r="N11" s="25" t="s">
        <v>17</v>
      </c>
      <c r="O11" s="25" t="s">
        <v>17</v>
      </c>
      <c r="P11" s="25" t="s">
        <v>18</v>
      </c>
      <c r="Q11" s="25" t="s">
        <v>19</v>
      </c>
      <c r="R11" s="24" t="s">
        <v>20</v>
      </c>
      <c r="S11" s="25" t="s">
        <v>21</v>
      </c>
      <c r="T11" s="26" t="s">
        <v>22</v>
      </c>
      <c r="U11" s="27"/>
      <c r="V11" s="27"/>
      <c r="W11" s="27"/>
      <c r="X11" s="28"/>
    </row>
    <row r="12" spans="1:24" ht="15.75" x14ac:dyDescent="0.25">
      <c r="A12" s="29" t="s">
        <v>23</v>
      </c>
      <c r="B12" s="30" t="s">
        <v>24</v>
      </c>
      <c r="C12" s="31"/>
      <c r="D12" s="31"/>
      <c r="E12" s="32"/>
      <c r="J12" s="22"/>
      <c r="K12" s="23"/>
      <c r="L12" s="24" t="s">
        <v>25</v>
      </c>
      <c r="M12" s="24" t="s">
        <v>26</v>
      </c>
      <c r="N12" s="24" t="s">
        <v>27</v>
      </c>
      <c r="O12" s="24" t="s">
        <v>27</v>
      </c>
      <c r="P12" s="24" t="s">
        <v>28</v>
      </c>
      <c r="Q12" s="24" t="s">
        <v>27</v>
      </c>
      <c r="R12" s="24" t="s">
        <v>27</v>
      </c>
      <c r="S12" s="24" t="s">
        <v>26</v>
      </c>
      <c r="T12" s="24" t="s">
        <v>29</v>
      </c>
      <c r="U12" s="24" t="s">
        <v>30</v>
      </c>
      <c r="V12" s="24" t="s">
        <v>31</v>
      </c>
      <c r="W12" s="24" t="s">
        <v>32</v>
      </c>
      <c r="X12" s="33" t="s">
        <v>33</v>
      </c>
    </row>
    <row r="13" spans="1:24" ht="16.5" thickBot="1" x14ac:dyDescent="0.3">
      <c r="A13" s="34" t="s">
        <v>34</v>
      </c>
      <c r="B13" s="19">
        <v>3169.2</v>
      </c>
      <c r="C13" s="20"/>
      <c r="D13" s="20"/>
      <c r="E13" s="21"/>
      <c r="J13" s="35"/>
      <c r="K13" s="36"/>
      <c r="L13" s="37" t="s">
        <v>35</v>
      </c>
      <c r="M13" s="37"/>
      <c r="N13" s="37" t="s">
        <v>36</v>
      </c>
      <c r="O13" s="37" t="s">
        <v>37</v>
      </c>
      <c r="P13" s="37" t="s">
        <v>27</v>
      </c>
      <c r="Q13" s="37"/>
      <c r="R13" s="37"/>
      <c r="S13" s="37" t="s">
        <v>38</v>
      </c>
      <c r="T13" s="37" t="s">
        <v>39</v>
      </c>
      <c r="U13" s="37"/>
      <c r="V13" s="37"/>
      <c r="W13" s="37"/>
      <c r="X13" s="38"/>
    </row>
    <row r="14" spans="1:24" ht="16.5" thickBot="1" x14ac:dyDescent="0.3">
      <c r="A14" s="18" t="s">
        <v>40</v>
      </c>
      <c r="B14" s="39">
        <v>29.8</v>
      </c>
      <c r="C14" s="40"/>
      <c r="D14" s="40"/>
      <c r="E14" s="41"/>
      <c r="J14" s="38"/>
      <c r="K14" s="42"/>
      <c r="L14" s="37" t="s">
        <v>41</v>
      </c>
      <c r="M14" s="37"/>
      <c r="N14" s="37" t="s">
        <v>41</v>
      </c>
      <c r="O14" s="37" t="s">
        <v>41</v>
      </c>
      <c r="P14" s="37" t="s">
        <v>41</v>
      </c>
      <c r="Q14" s="37" t="s">
        <v>41</v>
      </c>
      <c r="R14" s="37" t="s">
        <v>41</v>
      </c>
      <c r="S14" s="37" t="s">
        <v>42</v>
      </c>
      <c r="T14" s="37" t="s">
        <v>41</v>
      </c>
      <c r="U14" s="37" t="s">
        <v>41</v>
      </c>
      <c r="V14" s="37" t="s">
        <v>41</v>
      </c>
      <c r="W14" s="37" t="s">
        <v>41</v>
      </c>
      <c r="X14" s="43" t="s">
        <v>41</v>
      </c>
    </row>
    <row r="15" spans="1:24" ht="15.75" x14ac:dyDescent="0.25">
      <c r="A15" s="44" t="s">
        <v>43</v>
      </c>
      <c r="B15" s="45">
        <v>3</v>
      </c>
      <c r="C15" s="46"/>
      <c r="D15" s="46"/>
      <c r="E15" s="47"/>
      <c r="J15" s="48" t="s">
        <v>44</v>
      </c>
      <c r="K15" s="49" t="s">
        <v>45</v>
      </c>
      <c r="L15" s="50">
        <v>0</v>
      </c>
      <c r="M15" s="50"/>
      <c r="N15" s="50"/>
      <c r="O15" s="50"/>
      <c r="P15" s="50"/>
      <c r="Q15" s="50"/>
      <c r="R15" s="50"/>
      <c r="S15" s="51"/>
      <c r="T15" s="52"/>
      <c r="U15" s="51"/>
      <c r="V15" s="51"/>
      <c r="W15" s="51"/>
      <c r="X15" s="53"/>
    </row>
    <row r="16" spans="1:24" ht="16.5" thickBot="1" x14ac:dyDescent="0.3">
      <c r="A16" s="54" t="s">
        <v>46</v>
      </c>
      <c r="B16" s="39">
        <v>2</v>
      </c>
      <c r="C16" s="31"/>
      <c r="D16" s="31"/>
      <c r="E16" s="32"/>
      <c r="J16" s="35"/>
      <c r="K16" s="55"/>
      <c r="L16" s="56"/>
      <c r="M16" s="56"/>
      <c r="N16" s="57"/>
      <c r="O16" s="57"/>
      <c r="P16" s="57"/>
      <c r="Q16" s="57"/>
      <c r="R16" s="57"/>
      <c r="S16" s="56"/>
      <c r="T16" s="56"/>
      <c r="U16" s="56"/>
      <c r="V16" s="56"/>
      <c r="W16" s="56"/>
      <c r="X16" s="58"/>
    </row>
    <row r="17" spans="1:25" ht="16.5" thickBot="1" x14ac:dyDescent="0.3">
      <c r="A17" s="59"/>
      <c r="B17" s="59"/>
      <c r="C17" s="60" t="s">
        <v>47</v>
      </c>
      <c r="D17" s="61"/>
      <c r="E17" s="60" t="s">
        <v>48</v>
      </c>
      <c r="F17" s="61"/>
      <c r="G17" s="60" t="s">
        <v>49</v>
      </c>
      <c r="H17" s="61"/>
      <c r="J17" s="35"/>
      <c r="K17" s="55"/>
      <c r="L17" s="56"/>
      <c r="M17" s="56"/>
      <c r="N17" s="57"/>
      <c r="O17" s="57"/>
      <c r="P17" s="57"/>
      <c r="Q17" s="57"/>
      <c r="R17" s="57"/>
      <c r="S17" s="56"/>
      <c r="T17" s="62"/>
      <c r="U17" s="56"/>
      <c r="V17" s="56"/>
      <c r="W17" s="56"/>
      <c r="X17" s="58"/>
    </row>
    <row r="18" spans="1:25" ht="15.75" x14ac:dyDescent="0.25">
      <c r="A18" s="63" t="s">
        <v>50</v>
      </c>
      <c r="B18" s="63" t="s">
        <v>51</v>
      </c>
      <c r="C18" s="64" t="s">
        <v>52</v>
      </c>
      <c r="D18" s="65" t="s">
        <v>53</v>
      </c>
      <c r="E18" s="64" t="s">
        <v>52</v>
      </c>
      <c r="F18" s="66" t="s">
        <v>53</v>
      </c>
      <c r="G18" s="64" t="s">
        <v>52</v>
      </c>
      <c r="H18" s="65" t="s">
        <v>53</v>
      </c>
      <c r="J18" s="67">
        <v>1</v>
      </c>
      <c r="K18" s="68" t="s">
        <v>54</v>
      </c>
      <c r="L18" s="57">
        <v>48073.71</v>
      </c>
      <c r="M18" s="57">
        <v>5643.29</v>
      </c>
      <c r="N18" s="57">
        <v>327.37</v>
      </c>
      <c r="O18" s="57"/>
      <c r="P18" s="57">
        <v>1131.45</v>
      </c>
      <c r="Q18" s="57">
        <v>358.44</v>
      </c>
      <c r="R18" s="57">
        <v>1430.47</v>
      </c>
      <c r="S18" s="57"/>
      <c r="T18" s="69"/>
      <c r="U18" s="57"/>
      <c r="V18" s="57"/>
      <c r="W18" s="57"/>
      <c r="X18" s="58"/>
      <c r="Y18" s="70">
        <f>L18+M18+N18+P18+Q18+R18</f>
        <v>56964.73</v>
      </c>
    </row>
    <row r="19" spans="1:25" ht="15.75" x14ac:dyDescent="0.25">
      <c r="A19" s="63" t="s">
        <v>55</v>
      </c>
      <c r="B19" s="63" t="s">
        <v>56</v>
      </c>
      <c r="C19" s="71" t="s">
        <v>57</v>
      </c>
      <c r="D19" s="72" t="s">
        <v>58</v>
      </c>
      <c r="E19" s="71" t="s">
        <v>57</v>
      </c>
      <c r="F19" s="73" t="s">
        <v>59</v>
      </c>
      <c r="G19" s="71" t="s">
        <v>57</v>
      </c>
      <c r="H19" s="72" t="s">
        <v>59</v>
      </c>
      <c r="J19" s="67">
        <v>2</v>
      </c>
      <c r="K19" s="55" t="s">
        <v>60</v>
      </c>
      <c r="L19" s="57">
        <v>664201.26</v>
      </c>
      <c r="M19" s="57">
        <v>77969.61</v>
      </c>
      <c r="N19" s="57">
        <v>4681.2299999999996</v>
      </c>
      <c r="O19" s="57"/>
      <c r="P19" s="57">
        <v>16160.86</v>
      </c>
      <c r="Q19" s="57">
        <v>5088.8500000000004</v>
      </c>
      <c r="R19" s="57">
        <v>20376.759999999998</v>
      </c>
      <c r="S19" s="57">
        <f>T19+U19+V19+W19</f>
        <v>218584.93000000002</v>
      </c>
      <c r="T19" s="57">
        <v>28473.17</v>
      </c>
      <c r="U19" s="57">
        <v>42849</v>
      </c>
      <c r="V19" s="57">
        <v>117706.85</v>
      </c>
      <c r="W19" s="57">
        <v>29555.91</v>
      </c>
      <c r="X19" s="74">
        <v>10871.28</v>
      </c>
      <c r="Y19" s="70">
        <f>L19+M19+N19+P19+Q19+R19+T19+U19+V19+W19+X19</f>
        <v>1017934.78</v>
      </c>
    </row>
    <row r="20" spans="1:25" ht="15.75" x14ac:dyDescent="0.25">
      <c r="A20" s="75"/>
      <c r="B20" s="75"/>
      <c r="C20" s="18"/>
      <c r="D20" s="72" t="s">
        <v>61</v>
      </c>
      <c r="E20" s="18"/>
      <c r="F20" s="73" t="s">
        <v>61</v>
      </c>
      <c r="G20" s="18"/>
      <c r="H20" s="72" t="s">
        <v>61</v>
      </c>
      <c r="J20" s="67"/>
      <c r="K20" s="55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70"/>
    </row>
    <row r="21" spans="1:25" ht="16.5" thickBot="1" x14ac:dyDescent="0.3">
      <c r="A21" s="76"/>
      <c r="B21" s="76"/>
      <c r="C21" s="77" t="s">
        <v>42</v>
      </c>
      <c r="D21" s="78" t="s">
        <v>41</v>
      </c>
      <c r="E21" s="77" t="s">
        <v>42</v>
      </c>
      <c r="F21" s="79" t="s">
        <v>41</v>
      </c>
      <c r="G21" s="77" t="s">
        <v>42</v>
      </c>
      <c r="H21" s="78" t="s">
        <v>41</v>
      </c>
      <c r="J21" s="67">
        <v>3</v>
      </c>
      <c r="K21" s="55" t="s">
        <v>62</v>
      </c>
      <c r="L21" s="57">
        <v>436665.62</v>
      </c>
      <c r="M21" s="57">
        <v>51259.58</v>
      </c>
      <c r="N21" s="57">
        <v>3069.87</v>
      </c>
      <c r="O21" s="57"/>
      <c r="P21" s="57">
        <v>10588.65</v>
      </c>
      <c r="Q21" s="57">
        <v>3323.96</v>
      </c>
      <c r="R21" s="57">
        <v>13355.22</v>
      </c>
      <c r="S21" s="57">
        <f>T21+U21+V21+W21</f>
        <v>184428.54</v>
      </c>
      <c r="T21" s="57">
        <v>24478.91</v>
      </c>
      <c r="U21" s="57">
        <v>36426.5</v>
      </c>
      <c r="V21" s="57">
        <v>100514.43</v>
      </c>
      <c r="W21" s="57">
        <v>23008.7</v>
      </c>
      <c r="X21" s="74">
        <v>9607.34</v>
      </c>
      <c r="Y21" s="70">
        <f t="shared" ref="Y21:Y23" si="0">L21+M21+N21+P21+Q21+R21+T21+U21+V21+W21+X21</f>
        <v>712298.77999999991</v>
      </c>
    </row>
    <row r="22" spans="1:25" ht="24.75" customHeight="1" x14ac:dyDescent="0.25">
      <c r="A22" s="80" t="s">
        <v>63</v>
      </c>
      <c r="B22" s="81"/>
      <c r="C22" s="82">
        <f>D22*$B$13*12</f>
        <v>139571.568</v>
      </c>
      <c r="D22" s="83">
        <v>3.67</v>
      </c>
      <c r="E22" s="82">
        <f>F22*$B$13*12</f>
        <v>139571.568</v>
      </c>
      <c r="F22" s="83">
        <v>3.67</v>
      </c>
      <c r="G22" s="84">
        <f>C22-E22</f>
        <v>0</v>
      </c>
      <c r="H22" s="85">
        <v>0</v>
      </c>
      <c r="J22" s="67"/>
      <c r="K22" s="55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70">
        <f t="shared" si="0"/>
        <v>0</v>
      </c>
    </row>
    <row r="23" spans="1:25" ht="27.75" customHeight="1" x14ac:dyDescent="0.25">
      <c r="A23" s="86" t="s">
        <v>64</v>
      </c>
      <c r="B23" s="86" t="s">
        <v>65</v>
      </c>
      <c r="C23" s="87"/>
      <c r="D23" s="88"/>
      <c r="E23" s="87"/>
      <c r="F23" s="88"/>
      <c r="G23" s="87"/>
      <c r="H23" s="88"/>
      <c r="J23" s="67">
        <v>4</v>
      </c>
      <c r="K23" s="55" t="s">
        <v>66</v>
      </c>
      <c r="L23" s="57">
        <f>L18+L19-L21</f>
        <v>275609.34999999998</v>
      </c>
      <c r="M23" s="57">
        <f>M18+M19-M21</f>
        <v>32353.319999999992</v>
      </c>
      <c r="N23" s="57">
        <f t="shared" ref="N23:X23" si="1">N18+N19-N21</f>
        <v>1938.7299999999996</v>
      </c>
      <c r="O23" s="57">
        <f t="shared" si="1"/>
        <v>0</v>
      </c>
      <c r="P23" s="57">
        <f t="shared" si="1"/>
        <v>6703.6600000000017</v>
      </c>
      <c r="Q23" s="57">
        <f t="shared" si="1"/>
        <v>2123.33</v>
      </c>
      <c r="R23" s="57">
        <f t="shared" si="1"/>
        <v>8452.01</v>
      </c>
      <c r="S23" s="57">
        <f>S18+S19-S21</f>
        <v>34156.390000000014</v>
      </c>
      <c r="T23" s="57">
        <f t="shared" si="1"/>
        <v>3994.2599999999984</v>
      </c>
      <c r="U23" s="57">
        <f t="shared" si="1"/>
        <v>6422.5</v>
      </c>
      <c r="V23" s="57">
        <f t="shared" si="1"/>
        <v>17192.420000000013</v>
      </c>
      <c r="W23" s="57">
        <f t="shared" si="1"/>
        <v>6547.2099999999991</v>
      </c>
      <c r="X23" s="89">
        <f t="shared" si="1"/>
        <v>1263.9400000000005</v>
      </c>
      <c r="Y23" s="70">
        <f t="shared" si="0"/>
        <v>362600.73</v>
      </c>
    </row>
    <row r="24" spans="1:25" ht="15.75" x14ac:dyDescent="0.25">
      <c r="A24" s="90"/>
      <c r="B24" s="91"/>
      <c r="C24" s="92"/>
      <c r="D24" s="93"/>
      <c r="E24" s="92"/>
      <c r="F24" s="93"/>
      <c r="G24" s="94"/>
      <c r="H24" s="93"/>
      <c r="J24" s="67"/>
      <c r="K24" s="55"/>
      <c r="L24" s="95"/>
      <c r="M24" s="95"/>
      <c r="N24" s="95"/>
      <c r="O24" s="95"/>
      <c r="P24" s="95"/>
      <c r="Q24" s="95"/>
      <c r="R24" s="95"/>
      <c r="S24" s="95"/>
      <c r="T24" s="57"/>
      <c r="U24" s="57"/>
      <c r="V24" s="57"/>
      <c r="W24" s="57"/>
      <c r="X24" s="58"/>
    </row>
    <row r="25" spans="1:25" ht="23.25" customHeight="1" thickBot="1" x14ac:dyDescent="0.3">
      <c r="A25" s="96" t="s">
        <v>67</v>
      </c>
      <c r="B25" s="97"/>
      <c r="C25" s="98">
        <f>D25*$B$13*12</f>
        <v>112189.68</v>
      </c>
      <c r="D25" s="99">
        <v>2.95</v>
      </c>
      <c r="E25" s="98">
        <f>F25*$B$13*12</f>
        <v>112189.68</v>
      </c>
      <c r="F25" s="99">
        <v>2.95</v>
      </c>
      <c r="G25" s="84">
        <f>C25-E25</f>
        <v>0</v>
      </c>
      <c r="H25" s="99">
        <v>0</v>
      </c>
      <c r="J25" s="100">
        <v>5</v>
      </c>
      <c r="K25" s="101" t="s">
        <v>68</v>
      </c>
      <c r="L25" s="102">
        <v>1325359.44</v>
      </c>
      <c r="M25" s="102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4"/>
    </row>
    <row r="26" spans="1:25" ht="120" x14ac:dyDescent="0.25">
      <c r="A26" s="86" t="s">
        <v>64</v>
      </c>
      <c r="B26" s="86" t="s">
        <v>69</v>
      </c>
      <c r="C26" s="105"/>
      <c r="D26" s="99"/>
      <c r="E26" s="106"/>
      <c r="F26" s="99"/>
      <c r="G26" s="107"/>
      <c r="H26" s="99"/>
      <c r="J26" s="108"/>
      <c r="K26" s="108" t="s">
        <v>70</v>
      </c>
      <c r="L26"/>
      <c r="M26"/>
      <c r="N26" s="109"/>
      <c r="O26" s="109"/>
      <c r="P26" s="109"/>
      <c r="Q26" s="109"/>
      <c r="R26" s="109"/>
      <c r="S26" s="110"/>
      <c r="T26" s="110"/>
      <c r="U26" s="110"/>
      <c r="V26" s="111" t="s">
        <v>71</v>
      </c>
      <c r="W26" s="111"/>
    </row>
    <row r="27" spans="1:25" ht="15.75" x14ac:dyDescent="0.25">
      <c r="A27" s="112" t="s">
        <v>72</v>
      </c>
      <c r="B27" s="113" t="s">
        <v>73</v>
      </c>
      <c r="C27" s="84">
        <f>D27*$B$13*12</f>
        <v>60848.639999999999</v>
      </c>
      <c r="D27" s="114">
        <v>1.6</v>
      </c>
      <c r="E27" s="115">
        <f>F27*$B$13*12</f>
        <v>60848.639999999999</v>
      </c>
      <c r="F27" s="114">
        <v>1.6</v>
      </c>
      <c r="G27" s="115">
        <f>C27-E27</f>
        <v>0</v>
      </c>
      <c r="H27" s="116">
        <v>0</v>
      </c>
      <c r="J27" s="108"/>
      <c r="K27" s="117" t="s">
        <v>74</v>
      </c>
      <c r="L27"/>
      <c r="M27"/>
      <c r="N27" s="110"/>
      <c r="O27" s="110"/>
      <c r="P27" s="110"/>
      <c r="Q27" s="110"/>
      <c r="R27" s="110"/>
      <c r="S27" s="110"/>
      <c r="T27" s="110"/>
      <c r="U27" s="110"/>
      <c r="V27" s="118" t="s">
        <v>75</v>
      </c>
      <c r="W27" s="118"/>
    </row>
    <row r="28" spans="1:25" ht="15.75" x14ac:dyDescent="0.25">
      <c r="A28" s="119" t="s">
        <v>76</v>
      </c>
      <c r="B28" s="63" t="s">
        <v>77</v>
      </c>
      <c r="C28" s="120"/>
      <c r="D28" s="121" t="s">
        <v>35</v>
      </c>
      <c r="E28" s="120"/>
      <c r="F28" s="121" t="s">
        <v>35</v>
      </c>
      <c r="G28" s="122"/>
      <c r="H28" s="123" t="s">
        <v>35</v>
      </c>
      <c r="J28" s="108"/>
      <c r="K28" s="124"/>
      <c r="L28"/>
      <c r="M28"/>
      <c r="N28" s="110"/>
      <c r="O28" s="110"/>
      <c r="P28" s="110"/>
      <c r="Q28" s="110"/>
      <c r="R28" s="110"/>
      <c r="S28" s="110"/>
      <c r="T28" s="110"/>
      <c r="U28" s="110"/>
      <c r="V28"/>
      <c r="W28"/>
    </row>
    <row r="29" spans="1:25" ht="15.75" x14ac:dyDescent="0.25">
      <c r="A29" s="119" t="s">
        <v>78</v>
      </c>
      <c r="B29" s="63" t="s">
        <v>79</v>
      </c>
      <c r="C29" s="120"/>
      <c r="D29" s="121"/>
      <c r="E29" s="120"/>
      <c r="F29" s="121"/>
      <c r="G29" s="122"/>
      <c r="H29" s="123"/>
      <c r="J29" s="108"/>
      <c r="K29" s="125" t="s">
        <v>80</v>
      </c>
      <c r="L29" s="125"/>
      <c r="M29" s="125"/>
      <c r="N29" s="110"/>
      <c r="O29" s="110"/>
      <c r="P29" s="110"/>
      <c r="Q29" s="110"/>
      <c r="R29" s="110"/>
      <c r="S29" s="110"/>
      <c r="T29" s="110"/>
      <c r="U29" s="110"/>
      <c r="V29" s="125" t="s">
        <v>81</v>
      </c>
      <c r="W29" s="125"/>
    </row>
    <row r="30" spans="1:25" ht="15.75" x14ac:dyDescent="0.25">
      <c r="A30" s="119"/>
      <c r="B30" s="63"/>
      <c r="C30" s="120"/>
      <c r="D30" s="121"/>
      <c r="E30" s="120"/>
      <c r="F30" s="121"/>
      <c r="G30" s="122"/>
      <c r="H30" s="123"/>
      <c r="J30" s="108"/>
      <c r="K30" s="126" t="s">
        <v>82</v>
      </c>
      <c r="L30"/>
      <c r="M30"/>
      <c r="N30" s="110"/>
      <c r="O30" s="110"/>
      <c r="P30" s="110"/>
      <c r="Q30" s="110"/>
      <c r="R30" s="110"/>
      <c r="S30" s="110"/>
      <c r="T30" s="110"/>
      <c r="U30" s="110"/>
      <c r="V30" s="127" t="s">
        <v>83</v>
      </c>
      <c r="W30" s="127"/>
    </row>
    <row r="31" spans="1:25" ht="15.75" x14ac:dyDescent="0.25">
      <c r="A31" s="112" t="s">
        <v>84</v>
      </c>
      <c r="B31" s="113" t="s">
        <v>85</v>
      </c>
      <c r="C31" s="115">
        <f>D31*$B$13*12</f>
        <v>103442.68799999999</v>
      </c>
      <c r="D31" s="114">
        <v>2.72</v>
      </c>
      <c r="E31" s="115">
        <f>F31*$B$13*12</f>
        <v>103442.68799999999</v>
      </c>
      <c r="F31" s="114">
        <v>2.72</v>
      </c>
      <c r="G31" s="128">
        <f>C31-E31</f>
        <v>0</v>
      </c>
      <c r="H31" s="116">
        <v>0</v>
      </c>
      <c r="J31" s="108"/>
      <c r="K31" s="108"/>
      <c r="L31" s="108"/>
      <c r="M31" s="108"/>
      <c r="N31" s="110"/>
      <c r="O31" s="110"/>
      <c r="P31" s="110"/>
      <c r="Q31" s="110"/>
      <c r="R31" s="110"/>
      <c r="S31" s="110"/>
      <c r="T31" s="129"/>
      <c r="U31" s="110"/>
      <c r="V31"/>
      <c r="W31"/>
    </row>
    <row r="32" spans="1:25" ht="15.75" x14ac:dyDescent="0.25">
      <c r="A32" s="119" t="s">
        <v>86</v>
      </c>
      <c r="B32" s="63"/>
      <c r="C32" s="122"/>
      <c r="D32" s="121"/>
      <c r="E32" s="122"/>
      <c r="F32" s="121"/>
      <c r="G32" s="122"/>
      <c r="H32" s="123"/>
      <c r="J32" s="108"/>
      <c r="K32" s="13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</row>
    <row r="33" spans="1:23" ht="15.75" x14ac:dyDescent="0.25">
      <c r="A33" s="131" t="s">
        <v>87</v>
      </c>
      <c r="B33" s="132"/>
      <c r="C33" s="133"/>
      <c r="D33" s="134"/>
      <c r="E33" s="122"/>
      <c r="F33" s="134"/>
      <c r="G33" s="133"/>
      <c r="H33" s="135"/>
      <c r="J33" s="136"/>
      <c r="K33" s="137"/>
      <c r="L33" s="138"/>
      <c r="M33" s="138"/>
      <c r="N33" s="109"/>
      <c r="O33" s="109"/>
      <c r="P33" s="109"/>
      <c r="Q33" s="109"/>
      <c r="R33" s="109"/>
      <c r="S33" s="109"/>
      <c r="T33" s="110"/>
      <c r="U33" s="110"/>
      <c r="V33" s="110"/>
      <c r="W33" s="110"/>
    </row>
    <row r="34" spans="1:23" ht="28.5" x14ac:dyDescent="0.25">
      <c r="A34" s="139" t="s">
        <v>88</v>
      </c>
      <c r="B34" s="113"/>
      <c r="C34" s="140">
        <f>D34*$B$13*12</f>
        <v>249859.728</v>
      </c>
      <c r="D34" s="141">
        <v>6.57</v>
      </c>
      <c r="E34" s="140">
        <f>F34*$B$13*12</f>
        <v>249859.728</v>
      </c>
      <c r="F34" s="141">
        <v>6.57</v>
      </c>
      <c r="G34" s="142">
        <f>C34-E34</f>
        <v>0</v>
      </c>
      <c r="H34" s="143">
        <v>0</v>
      </c>
      <c r="J34" s="108"/>
      <c r="K34" s="137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</row>
    <row r="35" spans="1:23" ht="15.75" x14ac:dyDescent="0.25">
      <c r="A35" s="144" t="s">
        <v>89</v>
      </c>
      <c r="B35" s="145" t="s">
        <v>90</v>
      </c>
      <c r="C35" s="146"/>
      <c r="D35" s="147"/>
      <c r="E35" s="146"/>
      <c r="F35" s="147"/>
      <c r="G35" s="148"/>
      <c r="H35" s="149"/>
      <c r="J35" s="108"/>
      <c r="K35" s="108"/>
      <c r="L35" s="108"/>
      <c r="M35" s="108"/>
      <c r="N35" s="109"/>
      <c r="O35" s="109"/>
      <c r="P35" s="109"/>
      <c r="Q35" s="109"/>
      <c r="R35" s="109"/>
      <c r="S35" s="110"/>
      <c r="T35" s="110"/>
      <c r="U35" s="110"/>
      <c r="V35" s="110"/>
      <c r="W35" s="110"/>
    </row>
    <row r="36" spans="1:23" ht="15.75" x14ac:dyDescent="0.25">
      <c r="A36" s="150" t="s">
        <v>91</v>
      </c>
      <c r="B36" s="151"/>
      <c r="C36" s="146"/>
      <c r="D36" s="147"/>
      <c r="E36" s="146"/>
      <c r="F36" s="147"/>
      <c r="G36" s="148"/>
      <c r="H36" s="149"/>
      <c r="J36" s="108"/>
      <c r="K36" s="108"/>
      <c r="L36" s="108"/>
      <c r="M36" s="108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1:23" ht="15.75" x14ac:dyDescent="0.25">
      <c r="A37" s="144" t="s">
        <v>92</v>
      </c>
      <c r="B37" s="145" t="s">
        <v>93</v>
      </c>
      <c r="C37" s="146"/>
      <c r="D37" s="147"/>
      <c r="E37" s="146"/>
      <c r="F37" s="147"/>
      <c r="G37" s="148"/>
      <c r="H37" s="149"/>
      <c r="J37" s="108"/>
      <c r="K37" s="108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spans="1:23" ht="15.75" x14ac:dyDescent="0.25">
      <c r="A38" s="150"/>
      <c r="B38" s="151"/>
      <c r="C38" s="146"/>
      <c r="D38" s="147"/>
      <c r="E38" s="146"/>
      <c r="F38" s="147"/>
      <c r="G38" s="148"/>
      <c r="H38" s="149"/>
      <c r="J38" s="108"/>
      <c r="K38" s="108"/>
      <c r="L38" s="110"/>
      <c r="M38" s="110"/>
      <c r="N38" s="108"/>
      <c r="O38" s="108"/>
      <c r="P38" s="108"/>
      <c r="Q38" s="108"/>
      <c r="R38" s="108"/>
      <c r="S38" s="110"/>
      <c r="T38" s="110"/>
      <c r="U38" s="110"/>
      <c r="V38" s="110"/>
      <c r="W38" s="110"/>
    </row>
    <row r="39" spans="1:23" ht="15.75" x14ac:dyDescent="0.25">
      <c r="A39" s="152" t="s">
        <v>94</v>
      </c>
      <c r="B39" s="145"/>
      <c r="C39" s="146"/>
      <c r="D39" s="147"/>
      <c r="E39" s="146"/>
      <c r="F39" s="147"/>
      <c r="G39" s="148"/>
      <c r="H39" s="149"/>
      <c r="J39" s="108"/>
      <c r="K39" s="108"/>
      <c r="L39" s="138"/>
      <c r="M39" s="138"/>
      <c r="N39" s="108"/>
      <c r="O39" s="108"/>
      <c r="P39" s="108"/>
      <c r="Q39" s="108"/>
      <c r="R39" s="108"/>
      <c r="S39" s="110"/>
      <c r="T39" s="110"/>
      <c r="U39" s="110"/>
      <c r="V39" s="110"/>
      <c r="W39" s="110"/>
    </row>
    <row r="40" spans="1:23" ht="15.75" x14ac:dyDescent="0.25">
      <c r="A40" s="153" t="s">
        <v>95</v>
      </c>
      <c r="B40" s="154" t="s">
        <v>93</v>
      </c>
      <c r="C40" s="146"/>
      <c r="D40" s="147"/>
      <c r="E40" s="146"/>
      <c r="F40" s="147"/>
      <c r="G40" s="148"/>
      <c r="H40" s="149"/>
      <c r="J40" s="108"/>
      <c r="K40" s="137"/>
      <c r="L40" s="108"/>
      <c r="M40" s="108"/>
      <c r="N40" s="108"/>
      <c r="O40" s="108"/>
      <c r="P40" s="108"/>
      <c r="Q40" s="108"/>
      <c r="R40" s="108"/>
      <c r="S40" s="110"/>
      <c r="T40" s="110"/>
      <c r="U40" s="110"/>
      <c r="V40" s="110"/>
      <c r="W40" s="110"/>
    </row>
    <row r="41" spans="1:23" ht="15.75" x14ac:dyDescent="0.25">
      <c r="A41" s="152" t="s">
        <v>96</v>
      </c>
      <c r="B41" s="145"/>
      <c r="C41" s="146"/>
      <c r="D41" s="147"/>
      <c r="E41" s="146"/>
      <c r="F41" s="147"/>
      <c r="G41" s="148"/>
      <c r="H41" s="149"/>
      <c r="J41" s="108"/>
      <c r="K41" s="108"/>
      <c r="L41" s="108"/>
      <c r="M41" s="108"/>
      <c r="N41" s="108"/>
      <c r="O41" s="108"/>
      <c r="P41" s="108"/>
      <c r="Q41" s="108"/>
      <c r="R41" s="108"/>
      <c r="S41" s="110"/>
      <c r="T41" s="110"/>
      <c r="U41" s="110"/>
      <c r="V41" s="110"/>
      <c r="W41" s="110"/>
    </row>
    <row r="42" spans="1:23" x14ac:dyDescent="0.25">
      <c r="A42" s="153" t="s">
        <v>97</v>
      </c>
      <c r="B42" s="154" t="s">
        <v>98</v>
      </c>
      <c r="C42" s="146"/>
      <c r="D42" s="147"/>
      <c r="E42" s="146"/>
      <c r="F42" s="147"/>
      <c r="G42" s="148"/>
      <c r="H42" s="14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1:23" x14ac:dyDescent="0.25">
      <c r="A43" s="153" t="s">
        <v>99</v>
      </c>
      <c r="B43" s="151" t="s">
        <v>98</v>
      </c>
      <c r="C43" s="146"/>
      <c r="D43" s="147"/>
      <c r="E43" s="146"/>
      <c r="F43" s="147"/>
      <c r="G43" s="148"/>
      <c r="H43" s="14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3" x14ac:dyDescent="0.25">
      <c r="A44" s="155" t="s">
        <v>100</v>
      </c>
      <c r="B44" s="154"/>
      <c r="C44" s="146"/>
      <c r="D44" s="147"/>
      <c r="E44" s="146"/>
      <c r="F44" s="147"/>
      <c r="G44" s="148"/>
      <c r="H44" s="149"/>
    </row>
    <row r="45" spans="1:23" x14ac:dyDescent="0.25">
      <c r="A45" s="155" t="s">
        <v>101</v>
      </c>
      <c r="B45" s="154"/>
      <c r="C45" s="146"/>
      <c r="D45" s="147"/>
      <c r="E45" s="146"/>
      <c r="F45" s="147"/>
      <c r="G45" s="148"/>
      <c r="H45" s="149"/>
    </row>
    <row r="46" spans="1:23" x14ac:dyDescent="0.25">
      <c r="A46" s="155" t="s">
        <v>102</v>
      </c>
      <c r="B46" s="154" t="s">
        <v>103</v>
      </c>
      <c r="C46" s="146"/>
      <c r="D46" s="147"/>
      <c r="E46" s="146"/>
      <c r="F46" s="147"/>
      <c r="G46" s="148"/>
      <c r="H46" s="149"/>
    </row>
    <row r="47" spans="1:23" ht="28.5" x14ac:dyDescent="0.25">
      <c r="A47" s="139" t="s">
        <v>104</v>
      </c>
      <c r="B47" s="113"/>
      <c r="C47" s="140">
        <f>D47*$B$13*12</f>
        <v>296637.12</v>
      </c>
      <c r="D47" s="114">
        <v>7.8</v>
      </c>
      <c r="E47" s="140">
        <f>F47*$B$13*12</f>
        <v>296637.12</v>
      </c>
      <c r="F47" s="114">
        <v>7.8</v>
      </c>
      <c r="G47" s="128">
        <f>C47-E47</f>
        <v>0</v>
      </c>
      <c r="H47" s="116">
        <v>0</v>
      </c>
    </row>
    <row r="48" spans="1:23" x14ac:dyDescent="0.25">
      <c r="A48" s="54" t="s">
        <v>105</v>
      </c>
      <c r="B48" s="113"/>
      <c r="C48" s="156"/>
      <c r="D48" s="157"/>
      <c r="E48" s="156"/>
      <c r="F48" s="157"/>
      <c r="G48" s="158"/>
      <c r="H48" s="159"/>
    </row>
    <row r="49" spans="1:8" x14ac:dyDescent="0.25">
      <c r="A49" s="160" t="s">
        <v>106</v>
      </c>
      <c r="B49" s="132"/>
      <c r="C49" s="132"/>
      <c r="D49" s="161"/>
      <c r="E49" s="132"/>
      <c r="F49" s="161"/>
      <c r="G49" s="162"/>
      <c r="H49" s="163"/>
    </row>
    <row r="50" spans="1:8" x14ac:dyDescent="0.25">
      <c r="A50" s="54" t="s">
        <v>107</v>
      </c>
      <c r="B50" s="113" t="s">
        <v>108</v>
      </c>
      <c r="C50" s="63"/>
      <c r="D50" s="164"/>
      <c r="E50" s="63"/>
      <c r="F50" s="164"/>
      <c r="G50" s="71"/>
      <c r="H50" s="72"/>
    </row>
    <row r="51" spans="1:8" x14ac:dyDescent="0.25">
      <c r="A51" s="165" t="s">
        <v>109</v>
      </c>
      <c r="B51" s="166" t="s">
        <v>110</v>
      </c>
      <c r="C51" s="63"/>
      <c r="D51" s="164"/>
      <c r="E51" s="63"/>
      <c r="F51" s="164"/>
      <c r="G51" s="71"/>
      <c r="H51" s="72"/>
    </row>
    <row r="52" spans="1:8" x14ac:dyDescent="0.25">
      <c r="A52" s="167" t="s">
        <v>111</v>
      </c>
      <c r="B52" s="166" t="s">
        <v>110</v>
      </c>
      <c r="C52" s="63"/>
      <c r="D52" s="164"/>
      <c r="E52" s="63"/>
      <c r="F52" s="164"/>
      <c r="G52" s="71"/>
      <c r="H52" s="72"/>
    </row>
    <row r="53" spans="1:8" x14ac:dyDescent="0.25">
      <c r="A53" s="165" t="s">
        <v>112</v>
      </c>
      <c r="B53" s="166" t="s">
        <v>110</v>
      </c>
      <c r="C53" s="63"/>
      <c r="D53" s="164"/>
      <c r="E53" s="63"/>
      <c r="F53" s="164"/>
      <c r="G53" s="71"/>
      <c r="H53" s="72"/>
    </row>
    <row r="54" spans="1:8" x14ac:dyDescent="0.25">
      <c r="A54" s="165" t="s">
        <v>113</v>
      </c>
      <c r="B54" s="166" t="s">
        <v>114</v>
      </c>
      <c r="C54" s="63"/>
      <c r="D54" s="164"/>
      <c r="E54" s="63"/>
      <c r="F54" s="164"/>
      <c r="G54" s="71"/>
      <c r="H54" s="72"/>
    </row>
    <row r="55" spans="1:8" x14ac:dyDescent="0.25">
      <c r="A55" s="165" t="s">
        <v>115</v>
      </c>
      <c r="B55" s="166" t="s">
        <v>108</v>
      </c>
      <c r="C55" s="63"/>
      <c r="D55" s="164"/>
      <c r="E55" s="63"/>
      <c r="F55" s="164"/>
      <c r="G55" s="71"/>
      <c r="H55" s="72"/>
    </row>
    <row r="56" spans="1:8" x14ac:dyDescent="0.25">
      <c r="A56" s="168" t="s">
        <v>116</v>
      </c>
      <c r="B56" s="113"/>
      <c r="C56" s="63"/>
      <c r="D56" s="164"/>
      <c r="E56" s="63"/>
      <c r="F56" s="164"/>
      <c r="G56" s="71"/>
      <c r="H56" s="72"/>
    </row>
    <row r="57" spans="1:8" x14ac:dyDescent="0.25">
      <c r="A57" s="160" t="s">
        <v>117</v>
      </c>
      <c r="B57" s="132" t="s">
        <v>108</v>
      </c>
      <c r="C57" s="63"/>
      <c r="D57" s="164"/>
      <c r="E57" s="63"/>
      <c r="F57" s="164"/>
      <c r="G57" s="71"/>
      <c r="H57" s="72"/>
    </row>
    <row r="58" spans="1:8" x14ac:dyDescent="0.25">
      <c r="A58" s="54" t="s">
        <v>118</v>
      </c>
      <c r="B58" s="113"/>
      <c r="C58" s="156"/>
      <c r="D58" s="157"/>
      <c r="E58" s="156"/>
      <c r="F58" s="157"/>
      <c r="G58" s="158"/>
      <c r="H58" s="159"/>
    </row>
    <row r="59" spans="1:8" x14ac:dyDescent="0.25">
      <c r="A59" s="160" t="s">
        <v>119</v>
      </c>
      <c r="B59" s="132"/>
      <c r="C59" s="132"/>
      <c r="D59" s="161"/>
      <c r="E59" s="132"/>
      <c r="F59" s="161"/>
      <c r="G59" s="162"/>
      <c r="H59" s="163"/>
    </row>
    <row r="60" spans="1:8" x14ac:dyDescent="0.25">
      <c r="A60" s="54" t="s">
        <v>120</v>
      </c>
      <c r="B60" s="113"/>
      <c r="C60" s="63"/>
      <c r="D60" s="164"/>
      <c r="E60" s="63"/>
      <c r="F60" s="164"/>
      <c r="G60" s="71"/>
      <c r="H60" s="72"/>
    </row>
    <row r="61" spans="1:8" x14ac:dyDescent="0.25">
      <c r="A61" s="160" t="s">
        <v>121</v>
      </c>
      <c r="B61" s="132" t="s">
        <v>108</v>
      </c>
      <c r="C61" s="63"/>
      <c r="D61" s="164"/>
      <c r="E61" s="63"/>
      <c r="F61" s="164"/>
      <c r="G61" s="71"/>
      <c r="H61" s="72"/>
    </row>
    <row r="62" spans="1:8" x14ac:dyDescent="0.25">
      <c r="A62" s="165" t="s">
        <v>122</v>
      </c>
      <c r="B62" s="166" t="s">
        <v>108</v>
      </c>
      <c r="C62" s="63"/>
      <c r="D62" s="164"/>
      <c r="E62" s="63"/>
      <c r="F62" s="164"/>
      <c r="G62" s="71"/>
      <c r="H62" s="72"/>
    </row>
    <row r="63" spans="1:8" x14ac:dyDescent="0.25">
      <c r="A63" s="165" t="s">
        <v>123</v>
      </c>
      <c r="B63" s="166" t="s">
        <v>124</v>
      </c>
      <c r="C63" s="63"/>
      <c r="D63" s="164"/>
      <c r="E63" s="63"/>
      <c r="F63" s="164"/>
      <c r="G63" s="71"/>
      <c r="H63" s="72"/>
    </row>
    <row r="64" spans="1:8" x14ac:dyDescent="0.25">
      <c r="A64" s="169" t="s">
        <v>125</v>
      </c>
      <c r="B64" s="166" t="s">
        <v>124</v>
      </c>
      <c r="C64" s="63"/>
      <c r="D64" s="164"/>
      <c r="E64" s="63"/>
      <c r="F64" s="164"/>
      <c r="G64" s="71"/>
      <c r="H64" s="72"/>
    </row>
    <row r="65" spans="1:8" x14ac:dyDescent="0.25">
      <c r="A65" s="170" t="s">
        <v>126</v>
      </c>
      <c r="B65" s="166" t="s">
        <v>127</v>
      </c>
      <c r="C65" s="63"/>
      <c r="D65" s="164"/>
      <c r="E65" s="63"/>
      <c r="F65" s="164"/>
      <c r="G65" s="71"/>
      <c r="H65" s="72"/>
    </row>
    <row r="66" spans="1:8" x14ac:dyDescent="0.25">
      <c r="A66" s="165" t="s">
        <v>113</v>
      </c>
      <c r="B66" s="166" t="s">
        <v>128</v>
      </c>
      <c r="C66" s="63"/>
      <c r="D66" s="164"/>
      <c r="E66" s="63"/>
      <c r="F66" s="164"/>
      <c r="G66" s="71"/>
      <c r="H66" s="72"/>
    </row>
    <row r="67" spans="1:8" x14ac:dyDescent="0.25">
      <c r="A67" s="165" t="s">
        <v>115</v>
      </c>
      <c r="B67" s="166" t="s">
        <v>108</v>
      </c>
      <c r="C67" s="63"/>
      <c r="D67" s="164"/>
      <c r="E67" s="63"/>
      <c r="F67" s="164"/>
      <c r="G67" s="71"/>
      <c r="H67" s="72"/>
    </row>
    <row r="68" spans="1:8" x14ac:dyDescent="0.25">
      <c r="A68" s="165" t="s">
        <v>129</v>
      </c>
      <c r="B68" s="166" t="s">
        <v>130</v>
      </c>
      <c r="C68" s="63"/>
      <c r="D68" s="164"/>
      <c r="E68" s="63"/>
      <c r="F68" s="164"/>
      <c r="G68" s="71"/>
      <c r="H68" s="72"/>
    </row>
    <row r="69" spans="1:8" x14ac:dyDescent="0.25">
      <c r="A69" s="169" t="s">
        <v>131</v>
      </c>
      <c r="B69" s="63" t="s">
        <v>108</v>
      </c>
      <c r="C69" s="63"/>
      <c r="D69" s="164"/>
      <c r="E69" s="63"/>
      <c r="F69" s="164"/>
      <c r="G69" s="71"/>
      <c r="H69" s="72"/>
    </row>
    <row r="70" spans="1:8" x14ac:dyDescent="0.25">
      <c r="A70" s="112" t="s">
        <v>132</v>
      </c>
      <c r="B70" s="113" t="s">
        <v>133</v>
      </c>
      <c r="C70" s="115">
        <f>D70*$B$13*12</f>
        <v>9507.5999999999985</v>
      </c>
      <c r="D70" s="116">
        <v>0.25</v>
      </c>
      <c r="E70" s="115">
        <f>F70*$B$13*12</f>
        <v>0</v>
      </c>
      <c r="F70" s="116">
        <v>0</v>
      </c>
      <c r="G70" s="128">
        <f>C70-E70</f>
        <v>9507.5999999999985</v>
      </c>
      <c r="H70" s="116">
        <v>0</v>
      </c>
    </row>
    <row r="71" spans="1:8" x14ac:dyDescent="0.25">
      <c r="A71" s="131" t="s">
        <v>134</v>
      </c>
      <c r="B71" s="132" t="s">
        <v>135</v>
      </c>
      <c r="C71" s="84"/>
      <c r="D71" s="123"/>
      <c r="E71" s="84"/>
      <c r="F71" s="123"/>
      <c r="G71" s="122"/>
      <c r="H71" s="123"/>
    </row>
    <row r="72" spans="1:8" x14ac:dyDescent="0.25">
      <c r="A72" s="112" t="s">
        <v>136</v>
      </c>
      <c r="B72" s="113"/>
      <c r="C72" s="115">
        <f>SUM(C22:C71)</f>
        <v>972057.02399999998</v>
      </c>
      <c r="D72" s="116">
        <f>D22+D25+D27+D31+D34+D47+D70</f>
        <v>25.560000000000002</v>
      </c>
      <c r="E72" s="115">
        <f>F72*$B$13*12</f>
        <v>962549.42400000012</v>
      </c>
      <c r="F72" s="116">
        <f>F70+F47+F34+F31+F27+F25+F22</f>
        <v>25.310000000000002</v>
      </c>
      <c r="G72" s="171">
        <f>C72-E72</f>
        <v>9507.5999999998603</v>
      </c>
      <c r="H72" s="116">
        <f>H22+H25+H27+H31+H34+H47+H70</f>
        <v>0</v>
      </c>
    </row>
    <row r="73" spans="1:8" x14ac:dyDescent="0.25">
      <c r="A73" s="131" t="s">
        <v>137</v>
      </c>
      <c r="B73" s="132"/>
      <c r="C73" s="133"/>
      <c r="D73" s="135"/>
      <c r="E73" s="133"/>
      <c r="F73" s="135"/>
      <c r="G73" s="133"/>
      <c r="H73" s="135"/>
    </row>
    <row r="74" spans="1:8" x14ac:dyDescent="0.25">
      <c r="A74" s="112" t="s">
        <v>138</v>
      </c>
      <c r="B74" s="113"/>
      <c r="C74" s="115">
        <f>D74*$B$13*12</f>
        <v>145656.432</v>
      </c>
      <c r="D74" s="114">
        <v>3.83</v>
      </c>
      <c r="E74" s="84">
        <f>F74*$B$13*12</f>
        <v>145656.432</v>
      </c>
      <c r="F74" s="114">
        <v>3.83</v>
      </c>
      <c r="G74" s="172">
        <f>C74-E74</f>
        <v>0</v>
      </c>
      <c r="H74" s="116">
        <v>0</v>
      </c>
    </row>
    <row r="75" spans="1:8" x14ac:dyDescent="0.25">
      <c r="A75" s="119" t="s">
        <v>139</v>
      </c>
      <c r="B75" s="63"/>
      <c r="C75" s="122"/>
      <c r="D75" s="164"/>
      <c r="E75" s="122"/>
      <c r="F75" s="164"/>
      <c r="G75" s="122"/>
      <c r="H75" s="72"/>
    </row>
    <row r="76" spans="1:8" x14ac:dyDescent="0.25">
      <c r="A76" s="131"/>
      <c r="B76" s="132"/>
      <c r="C76" s="133"/>
      <c r="D76" s="173"/>
      <c r="E76" s="122"/>
      <c r="F76" s="173"/>
      <c r="G76" s="133"/>
      <c r="H76" s="174"/>
    </row>
    <row r="77" spans="1:8" x14ac:dyDescent="0.25">
      <c r="A77" s="112" t="s">
        <v>140</v>
      </c>
      <c r="B77" s="54"/>
      <c r="C77" s="115">
        <f>C72+C74</f>
        <v>1117713.456</v>
      </c>
      <c r="D77" s="114">
        <f>D72+D74</f>
        <v>29.39</v>
      </c>
      <c r="E77" s="115">
        <f>F77*$B$13*12</f>
        <v>1108205.8559999999</v>
      </c>
      <c r="F77" s="114">
        <f>F74+F72</f>
        <v>29.14</v>
      </c>
      <c r="G77" s="171">
        <f>C77-E77</f>
        <v>9507.6000000000931</v>
      </c>
      <c r="H77" s="116">
        <v>0</v>
      </c>
    </row>
    <row r="78" spans="1:8" ht="15.75" thickBot="1" x14ac:dyDescent="0.3">
      <c r="A78" s="175" t="s">
        <v>141</v>
      </c>
      <c r="B78" s="76"/>
      <c r="C78" s="175"/>
      <c r="D78" s="176"/>
      <c r="E78" s="175"/>
      <c r="F78" s="176"/>
      <c r="G78" s="177"/>
      <c r="H78" s="78"/>
    </row>
    <row r="79" spans="1:8" ht="15.75" thickBot="1" x14ac:dyDescent="0.3">
      <c r="A79" s="178" t="s">
        <v>142</v>
      </c>
      <c r="B79" s="40"/>
      <c r="C79" s="178"/>
      <c r="D79" s="73"/>
      <c r="E79" s="178"/>
      <c r="F79" s="73"/>
      <c r="G79" s="178"/>
      <c r="H79" s="73"/>
    </row>
    <row r="80" spans="1:8" x14ac:dyDescent="0.25">
      <c r="A80" s="179"/>
      <c r="B80" s="180"/>
      <c r="C80" s="59" t="s">
        <v>143</v>
      </c>
      <c r="D80" s="181" t="s">
        <v>144</v>
      </c>
      <c r="E80" s="59" t="s">
        <v>143</v>
      </c>
      <c r="F80" s="181" t="s">
        <v>144</v>
      </c>
      <c r="G80" s="64" t="s">
        <v>143</v>
      </c>
      <c r="H80" s="65" t="s">
        <v>144</v>
      </c>
    </row>
    <row r="81" spans="1:8" x14ac:dyDescent="0.25">
      <c r="A81" s="63" t="s">
        <v>50</v>
      </c>
      <c r="B81" s="182" t="s">
        <v>51</v>
      </c>
      <c r="C81" s="63" t="s">
        <v>145</v>
      </c>
      <c r="D81" s="164" t="s">
        <v>146</v>
      </c>
      <c r="E81" s="63" t="s">
        <v>145</v>
      </c>
      <c r="F81" s="164" t="s">
        <v>146</v>
      </c>
      <c r="G81" s="71" t="s">
        <v>145</v>
      </c>
      <c r="H81" s="72" t="s">
        <v>146</v>
      </c>
    </row>
    <row r="82" spans="1:8" x14ac:dyDescent="0.25">
      <c r="A82" s="63" t="s">
        <v>55</v>
      </c>
      <c r="B82" s="182" t="s">
        <v>56</v>
      </c>
      <c r="C82" s="63" t="s">
        <v>147</v>
      </c>
      <c r="D82" s="183" t="s">
        <v>148</v>
      </c>
      <c r="E82" s="63" t="s">
        <v>147</v>
      </c>
      <c r="F82" s="183" t="s">
        <v>148</v>
      </c>
      <c r="G82" s="71" t="s">
        <v>149</v>
      </c>
      <c r="H82" s="184" t="s">
        <v>148</v>
      </c>
    </row>
    <row r="83" spans="1:8" x14ac:dyDescent="0.25">
      <c r="A83" s="75"/>
      <c r="B83" s="185"/>
      <c r="C83" s="75" t="s">
        <v>35</v>
      </c>
      <c r="D83" s="164" t="s">
        <v>61</v>
      </c>
      <c r="E83" s="75" t="s">
        <v>35</v>
      </c>
      <c r="F83" s="164" t="s">
        <v>61</v>
      </c>
      <c r="G83" s="18" t="s">
        <v>35</v>
      </c>
      <c r="H83" s="72" t="s">
        <v>61</v>
      </c>
    </row>
    <row r="84" spans="1:8" ht="15.75" thickBot="1" x14ac:dyDescent="0.3">
      <c r="A84" s="76"/>
      <c r="B84" s="186"/>
      <c r="C84" s="187" t="s">
        <v>41</v>
      </c>
      <c r="D84" s="176" t="s">
        <v>41</v>
      </c>
      <c r="E84" s="187" t="s">
        <v>41</v>
      </c>
      <c r="F84" s="176" t="s">
        <v>41</v>
      </c>
      <c r="G84" s="77" t="s">
        <v>41</v>
      </c>
      <c r="H84" s="78" t="s">
        <v>41</v>
      </c>
    </row>
    <row r="85" spans="1:8" x14ac:dyDescent="0.25">
      <c r="A85" s="188" t="s">
        <v>150</v>
      </c>
      <c r="C85" s="172"/>
      <c r="D85" s="147"/>
      <c r="E85" s="172"/>
      <c r="F85" s="147"/>
      <c r="G85" s="172"/>
      <c r="H85" s="149"/>
    </row>
    <row r="86" spans="1:8" x14ac:dyDescent="0.25">
      <c r="A86" s="188" t="s">
        <v>151</v>
      </c>
      <c r="B86" s="63" t="s">
        <v>152</v>
      </c>
      <c r="C86" s="189">
        <f>D86*$B$13*12</f>
        <v>83666.880000000005</v>
      </c>
      <c r="D86" s="190">
        <v>2.2000000000000002</v>
      </c>
      <c r="E86" s="189">
        <f>F86*$B$13*12</f>
        <v>151360.992</v>
      </c>
      <c r="F86" s="190">
        <v>3.98</v>
      </c>
      <c r="G86" s="172">
        <f>C86-E86</f>
        <v>-67694.111999999994</v>
      </c>
      <c r="H86" s="191">
        <f>D86-F86</f>
        <v>-1.7799999999999998</v>
      </c>
    </row>
    <row r="87" spans="1:8" ht="15.75" thickBot="1" x14ac:dyDescent="0.3">
      <c r="A87" s="192"/>
      <c r="B87" s="187"/>
      <c r="C87" s="172"/>
      <c r="D87" s="121"/>
      <c r="E87" s="172"/>
      <c r="F87" s="121"/>
      <c r="G87" s="172"/>
      <c r="H87" s="123"/>
    </row>
    <row r="88" spans="1:8" x14ac:dyDescent="0.25">
      <c r="B88" s="63"/>
      <c r="C88" s="193"/>
      <c r="D88" s="194"/>
      <c r="E88" s="193">
        <f>F88*$B$13*12</f>
        <v>0</v>
      </c>
      <c r="F88" s="195"/>
      <c r="G88" s="196"/>
      <c r="H88" s="197"/>
    </row>
    <row r="89" spans="1:8" x14ac:dyDescent="0.25">
      <c r="A89" s="188" t="s">
        <v>153</v>
      </c>
      <c r="B89" s="63" t="s">
        <v>152</v>
      </c>
      <c r="C89" s="198">
        <f>D89*$B$13*12</f>
        <v>47538</v>
      </c>
      <c r="D89" s="199">
        <v>1.25</v>
      </c>
      <c r="E89" s="200">
        <f>B13*F89*12</f>
        <v>65792.59199999999</v>
      </c>
      <c r="F89" s="201">
        <v>1.73</v>
      </c>
      <c r="G89" s="202">
        <f>C89-E89</f>
        <v>-18254.59199999999</v>
      </c>
      <c r="H89" s="190">
        <f>D89-F89</f>
        <v>-0.48</v>
      </c>
    </row>
    <row r="90" spans="1:8" ht="15.75" thickBot="1" x14ac:dyDescent="0.3">
      <c r="A90" s="192"/>
      <c r="B90" s="187"/>
      <c r="C90" s="203"/>
      <c r="D90" s="204"/>
      <c r="E90" s="203"/>
      <c r="F90" s="205"/>
      <c r="G90" s="206"/>
      <c r="H90" s="205"/>
    </row>
    <row r="91" spans="1:8" x14ac:dyDescent="0.25">
      <c r="A91" s="112" t="s">
        <v>154</v>
      </c>
      <c r="B91" s="54"/>
      <c r="C91" s="84">
        <f>SUM(C86:C90)</f>
        <v>131204.88</v>
      </c>
      <c r="D91" s="190">
        <f>D86+D88</f>
        <v>2.2000000000000002</v>
      </c>
      <c r="E91" s="84">
        <f>E89+E86</f>
        <v>217153.58399999997</v>
      </c>
      <c r="F91" s="190">
        <f>F86+F88</f>
        <v>3.98</v>
      </c>
      <c r="G91" s="207">
        <f>SUM(G85:G90)</f>
        <v>-85948.703999999983</v>
      </c>
      <c r="H91" s="191">
        <f>H86+H89</f>
        <v>-2.2599999999999998</v>
      </c>
    </row>
    <row r="92" spans="1:8" ht="15.75" thickBot="1" x14ac:dyDescent="0.3">
      <c r="A92" s="175" t="s">
        <v>155</v>
      </c>
      <c r="B92" s="76"/>
      <c r="C92" s="175"/>
      <c r="D92" s="176"/>
      <c r="E92" s="175"/>
      <c r="F92" s="176"/>
      <c r="G92" s="177"/>
      <c r="H92" s="78"/>
    </row>
    <row r="93" spans="1:8" x14ac:dyDescent="0.25">
      <c r="A93" s="178"/>
      <c r="B93" s="40"/>
      <c r="C93" s="208">
        <f>C91+C77</f>
        <v>1248918.3360000001</v>
      </c>
      <c r="D93" s="178"/>
      <c r="E93" s="209">
        <f>E91+E77</f>
        <v>1325359.44</v>
      </c>
      <c r="G93" s="70">
        <f>C93-E93</f>
        <v>-76441.103999999817</v>
      </c>
    </row>
    <row r="94" spans="1:8" x14ac:dyDescent="0.25">
      <c r="E94" s="70"/>
    </row>
    <row r="96" spans="1:8" ht="15.75" x14ac:dyDescent="0.25">
      <c r="A96" s="108" t="s">
        <v>70</v>
      </c>
      <c r="B96"/>
      <c r="C96" s="111" t="s">
        <v>71</v>
      </c>
      <c r="D96" s="111"/>
      <c r="E96" s="111"/>
      <c r="F96" s="111"/>
    </row>
    <row r="97" spans="1:6" ht="15.75" x14ac:dyDescent="0.25">
      <c r="A97" s="117" t="s">
        <v>74</v>
      </c>
      <c r="B97"/>
      <c r="C97" s="118" t="s">
        <v>75</v>
      </c>
      <c r="D97" s="118"/>
      <c r="E97" s="118"/>
      <c r="F97" s="118"/>
    </row>
    <row r="98" spans="1:6" ht="15.75" x14ac:dyDescent="0.25">
      <c r="A98" s="124"/>
      <c r="B98"/>
      <c r="C98"/>
      <c r="D98"/>
      <c r="E98"/>
      <c r="F98"/>
    </row>
    <row r="99" spans="1:6" ht="15.75" x14ac:dyDescent="0.25">
      <c r="A99" s="210" t="s">
        <v>80</v>
      </c>
      <c r="B99" s="210"/>
      <c r="C99" s="125" t="s">
        <v>81</v>
      </c>
      <c r="D99" s="125"/>
      <c r="E99"/>
      <c r="F99"/>
    </row>
    <row r="100" spans="1:6" ht="15.75" x14ac:dyDescent="0.25">
      <c r="A100" s="126" t="s">
        <v>82</v>
      </c>
      <c r="B100"/>
      <c r="C100" s="127" t="s">
        <v>83</v>
      </c>
      <c r="D100" s="127"/>
      <c r="E100" s="127"/>
      <c r="F100" s="127"/>
    </row>
    <row r="101" spans="1:6" x14ac:dyDescent="0.25">
      <c r="C101"/>
      <c r="D101"/>
      <c r="E101"/>
      <c r="F101"/>
    </row>
  </sheetData>
  <mergeCells count="19">
    <mergeCell ref="C100:F100"/>
    <mergeCell ref="T11:X11"/>
    <mergeCell ref="C17:D17"/>
    <mergeCell ref="E17:F17"/>
    <mergeCell ref="G17:H17"/>
    <mergeCell ref="V30:W30"/>
    <mergeCell ref="A99:B99"/>
    <mergeCell ref="A7:D7"/>
    <mergeCell ref="K7:X7"/>
    <mergeCell ref="A8:D8"/>
    <mergeCell ref="K8:X8"/>
    <mergeCell ref="A9:E9"/>
    <mergeCell ref="K9:X9"/>
    <mergeCell ref="B4:C4"/>
    <mergeCell ref="K4:X4"/>
    <mergeCell ref="A5:D5"/>
    <mergeCell ref="K5:X5"/>
    <mergeCell ref="A6:D6"/>
    <mergeCell ref="K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2021-07-28T03:53:09Z</dcterms:created>
  <dcterms:modified xsi:type="dcterms:W3CDTF">2021-07-28T03:55:45Z</dcterms:modified>
</cp:coreProperties>
</file>