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575" activeTab="3"/>
  </bookViews>
  <sheets>
    <sheet name="2019" sheetId="3" r:id="rId1"/>
    <sheet name="1,2" sheetId="4" r:id="rId2"/>
    <sheet name="1.1 жильцы" sheetId="6" r:id="rId3"/>
    <sheet name="Лист1" sheetId="7" r:id="rId4"/>
    <sheet name="1,1 сорокин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6" l="1"/>
  <c r="D86" i="6"/>
  <c r="C86" i="6"/>
  <c r="D83" i="6"/>
  <c r="D88" i="6" s="1"/>
  <c r="E72" i="6"/>
  <c r="E91" i="6" s="1"/>
  <c r="E69" i="6"/>
  <c r="C69" i="6"/>
  <c r="D69" i="6" s="1"/>
  <c r="E67" i="6"/>
  <c r="C65" i="6"/>
  <c r="D65" i="6" s="1"/>
  <c r="C42" i="6"/>
  <c r="D42" i="6" s="1"/>
  <c r="C29" i="6"/>
  <c r="D29" i="6" s="1"/>
  <c r="C26" i="6"/>
  <c r="D26" i="6" s="1"/>
  <c r="C22" i="6"/>
  <c r="D22" i="6" s="1"/>
  <c r="C20" i="6"/>
  <c r="D20" i="6" s="1"/>
  <c r="C17" i="6"/>
  <c r="D17" i="6" s="1"/>
  <c r="C83" i="6" l="1"/>
  <c r="C88" i="6" s="1"/>
  <c r="D67" i="6"/>
  <c r="D72" i="6" s="1"/>
  <c r="D91" i="6" s="1"/>
  <c r="C67" i="6"/>
  <c r="C72" i="6" s="1"/>
  <c r="E88" i="5"/>
  <c r="D86" i="5"/>
  <c r="C86" i="5" s="1"/>
  <c r="D83" i="5"/>
  <c r="D88" i="5" s="1"/>
  <c r="E69" i="5"/>
  <c r="C69" i="5"/>
  <c r="D69" i="5" s="1"/>
  <c r="E67" i="5"/>
  <c r="E72" i="5" s="1"/>
  <c r="E91" i="5" s="1"/>
  <c r="C65" i="5"/>
  <c r="D65" i="5" s="1"/>
  <c r="C42" i="5"/>
  <c r="D42" i="5" s="1"/>
  <c r="C29" i="5"/>
  <c r="D29" i="5" s="1"/>
  <c r="C26" i="5"/>
  <c r="D26" i="5" s="1"/>
  <c r="C22" i="5"/>
  <c r="D22" i="5" s="1"/>
  <c r="C20" i="5"/>
  <c r="D20" i="5" s="1"/>
  <c r="C17" i="5"/>
  <c r="C67" i="5" s="1"/>
  <c r="C72" i="5" s="1"/>
  <c r="C91" i="6" l="1"/>
  <c r="D91" i="5"/>
  <c r="D17" i="5"/>
  <c r="D67" i="5" s="1"/>
  <c r="D72" i="5" s="1"/>
  <c r="C83" i="5"/>
  <c r="C88" i="5" s="1"/>
  <c r="C91" i="5" s="1"/>
  <c r="E88" i="4"/>
  <c r="D86" i="4"/>
  <c r="D83" i="4"/>
  <c r="D88" i="4" l="1"/>
  <c r="C86" i="4"/>
  <c r="C83" i="4"/>
  <c r="E67" i="4"/>
  <c r="C65" i="4"/>
  <c r="D65" i="4" s="1"/>
  <c r="C42" i="4"/>
  <c r="D42" i="4" s="1"/>
  <c r="C29" i="4"/>
  <c r="D29" i="4" s="1"/>
  <c r="C26" i="4"/>
  <c r="D26" i="4" s="1"/>
  <c r="C22" i="4"/>
  <c r="D22" i="4" s="1"/>
  <c r="C20" i="4"/>
  <c r="D20" i="4" s="1"/>
  <c r="C17" i="4"/>
  <c r="D17" i="4" s="1"/>
  <c r="E69" i="4" l="1"/>
  <c r="C69" i="4" s="1"/>
  <c r="D69" i="4" s="1"/>
  <c r="C88" i="4"/>
  <c r="D67" i="4"/>
  <c r="D72" i="4" s="1"/>
  <c r="D91" i="4" s="1"/>
  <c r="C67" i="4"/>
  <c r="D91" i="3"/>
  <c r="C91" i="3" s="1"/>
  <c r="C69" i="3"/>
  <c r="C65" i="3"/>
  <c r="C42" i="3"/>
  <c r="C29" i="3"/>
  <c r="C26" i="3"/>
  <c r="C22" i="3"/>
  <c r="C20" i="3"/>
  <c r="C17" i="3"/>
  <c r="C72" i="4" l="1"/>
  <c r="E72" i="4"/>
  <c r="E91" i="4" s="1"/>
  <c r="C91" i="4"/>
  <c r="E95" i="3"/>
  <c r="E67" i="3" l="1"/>
  <c r="E72" i="3" s="1"/>
  <c r="E98" i="3" s="1"/>
  <c r="D83" i="3"/>
  <c r="C83" i="3" s="1"/>
  <c r="D89" i="3"/>
  <c r="C89" i="3" s="1"/>
  <c r="D93" i="3"/>
  <c r="C93" i="3" s="1"/>
  <c r="D69" i="3"/>
  <c r="D86" i="3"/>
  <c r="C86" i="3" s="1"/>
  <c r="D20" i="3"/>
  <c r="D22" i="3"/>
  <c r="D26" i="3"/>
  <c r="D29" i="3"/>
  <c r="D42" i="3"/>
  <c r="D65" i="3"/>
  <c r="C95" i="3" l="1"/>
  <c r="D95" i="3"/>
  <c r="C67" i="3"/>
  <c r="C72" i="3" s="1"/>
  <c r="D17" i="3"/>
  <c r="D67" i="3" s="1"/>
  <c r="D72" i="3" s="1"/>
</calcChain>
</file>

<file path=xl/sharedStrings.xml><?xml version="1.0" encoding="utf-8"?>
<sst xmlns="http://schemas.openxmlformats.org/spreadsheetml/2006/main" count="599" uniqueCount="121">
  <si>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</si>
  <si>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</si>
  <si>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</si>
  <si>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</si>
  <si>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</si>
  <si>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</si>
  <si>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</si>
  <si>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</si>
  <si>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</si>
  <si>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</si>
  <si>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</si>
  <si>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</si>
  <si>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</si>
  <si>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</si>
  <si>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</si>
  <si>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</si>
  <si>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</si>
  <si>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</si>
  <si>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</si>
  <si>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</si>
  <si>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</si>
  <si>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</si>
  <si>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</si>
  <si>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</si>
  <si>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2. Техническое обслуживание  конструктивных элементов многоквартирного дома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</si>
  <si>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</si>
  <si>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</si>
  <si>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</si>
  <si>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</si>
  <si>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</si>
  <si>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</si>
  <si>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</si>
  <si>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</si>
  <si>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</si>
  <si>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</si>
  <si>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</si>
  <si>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</si>
  <si>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</si>
  <si>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площадок и маршей </t>
  </si>
  <si>
    <t>Влажная протирка подоконников,</t>
  </si>
  <si>
    <t>1 раз в неделю</t>
  </si>
  <si>
    <t xml:space="preserve">Мытье окон с внутренней стороны </t>
  </si>
  <si>
    <t>помещения МОП</t>
  </si>
  <si>
    <t>2 раза в год</t>
  </si>
  <si>
    <t>Комплекс работ по уборке подъезда</t>
  </si>
  <si>
    <t>обметание пыли с потолков)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</si>
  <si>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</si>
  <si>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</si>
  <si>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</si>
  <si>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 xml:space="preserve">Подметание, сдвижка снега </t>
  </si>
  <si>
    <t>6 раз в неделю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</si>
  <si>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</si>
  <si>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</si>
  <si>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</si>
  <si>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</si>
  <si>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1 раз в месяц</t>
  </si>
  <si>
    <t>Очистка урн от мусора</t>
  </si>
  <si>
    <t>Уборка контейнерной площадки от мусора, снега</t>
  </si>
  <si>
    <t>наледи</t>
  </si>
  <si>
    <t>6.2. Уборка придомовой</t>
  </si>
  <si>
    <t>территории в летний период</t>
  </si>
  <si>
    <t>Подметание и уборка</t>
  </si>
  <si>
    <t>придомовой территории</t>
  </si>
  <si>
    <t>Уборка входов в подвал</t>
  </si>
  <si>
    <t>Уборка контейнерной площадки от мусора</t>
  </si>
  <si>
    <t xml:space="preserve">7. Дератизация, </t>
  </si>
  <si>
    <t xml:space="preserve">    дезинсекция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</si>
  <si>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</si>
  <si>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</si>
  <si>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</si>
  <si>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</si>
  <si>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</si>
  <si>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1. Механизированная уборка придомовой</t>
  </si>
  <si>
    <t>В зимний период</t>
  </si>
  <si>
    <t>территории с вывозом снега на отвал</t>
  </si>
  <si>
    <t>Круглосуточно</t>
  </si>
  <si>
    <t>Период: Май - Сентябрь</t>
  </si>
  <si>
    <t xml:space="preserve">Всего стоимость </t>
  </si>
  <si>
    <t>дополнительных работ (услуг)</t>
  </si>
  <si>
    <t>многоквартирным домом</t>
  </si>
  <si>
    <t>1 раз в  месяц</t>
  </si>
  <si>
    <t>поручней перил,почтовых ящиков, эл/шкафов</t>
  </si>
  <si>
    <t>5. Обслуживание газонов и зеленых</t>
  </si>
  <si>
    <t xml:space="preserve">    насаждений</t>
  </si>
  <si>
    <t>( влажная протирка стен, дверей, плафонов,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</si>
  <si>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</si>
  <si>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</si>
  <si>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</si>
  <si>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</si>
  <si>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</si>
  <si>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Дератизация - 1 раз в квартал</t>
  </si>
  <si>
    <t xml:space="preserve">Дезинсекция - по заявке </t>
  </si>
  <si>
    <t>Очистка от наледи, льда входы в подъезд, тротуары</t>
  </si>
  <si>
    <t xml:space="preserve">8. Услуги и работы по управлению </t>
  </si>
  <si>
    <t>4 раза в месяц</t>
  </si>
  <si>
    <t xml:space="preserve">Собственник </t>
  </si>
  <si>
    <t>квартира №</t>
  </si>
  <si>
    <t>__________________/_________________________</t>
  </si>
  <si>
    <t>(подпись/ Ф.И.О</t>
  </si>
  <si>
    <t>Управляющая организация</t>
  </si>
  <si>
    <t>ООО УК"ДА ВИНЧИ"</t>
  </si>
  <si>
    <t>Директор                                           Юдаков А.А.</t>
  </si>
  <si>
    <t xml:space="preserve">                          в многоквартирном доме  условия их оказания и выполнения и их стоимость  с  15.06.2019 г</t>
  </si>
  <si>
    <t xml:space="preserve">                           по адресу:  НСО ,  п.Ложок, Барышевский сельсовет ул.Солнечная  дом №1/2 индекс 630055</t>
  </si>
  <si>
    <t>Общая  площадь</t>
  </si>
  <si>
    <t xml:space="preserve">2. Очистка снега с кровли </t>
  </si>
  <si>
    <t>3 раза за период.</t>
  </si>
  <si>
    <t>4.  Обслуживание бульвара РЖС</t>
  </si>
  <si>
    <t>Период: 4 раза в месяц</t>
  </si>
  <si>
    <t>3. Техническое обслуживание домофонов</t>
  </si>
  <si>
    <t xml:space="preserve"> 3этажа - через день</t>
  </si>
  <si>
    <t>Мытье лестничных площадок и маршей, коридоров.</t>
  </si>
  <si>
    <t>2раз в год</t>
  </si>
  <si>
    <t xml:space="preserve">мытье окон с наружней стороны </t>
  </si>
  <si>
    <t xml:space="preserve">Приложение №1 (для ЦЖН НСО)  Перечень,услуг по содержанию и ремонту общего имущества </t>
  </si>
  <si>
    <t>2 раза за период.</t>
  </si>
  <si>
    <t xml:space="preserve">                           по адресу:  НСО ,  п.Ложок, Барышевский сельсовет ул.Солнечная  дом №1/1 индекс 630055</t>
  </si>
  <si>
    <t xml:space="preserve">                          в многоквартирном доме  условия их оказания и выполнения и их стоимость  с  16.12.2019 г</t>
  </si>
  <si>
    <t xml:space="preserve">Приложение №4 Перечень,услуг по содержанию и ремонту общего имущества </t>
  </si>
  <si>
    <t>2 раза в сезон</t>
  </si>
  <si>
    <t>3 раза в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</si>
</sst>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1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164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7" fillId="0" borderId="20" xfId="1" applyFont="1" applyFill="1" applyBorder="1" applyAlignment="1">
      <alignment horizontal="left" vertical="center" wrapText="1"/>
    </xf>
    <xf numFmtId="0" fontId="8" fillId="2" borderId="26" xfId="1" applyFont="1" applyFill="1" applyBorder="1" applyAlignment="1">
      <alignment horizontal="center" vertical="top" wrapText="1"/>
    </xf>
    <xf numFmtId="164" fontId="7" fillId="0" borderId="27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2" fontId="7" fillId="0" borderId="28" xfId="1" applyNumberFormat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top" wrapText="1"/>
    </xf>
    <xf numFmtId="2" fontId="7" fillId="0" borderId="30" xfId="1" applyNumberFormat="1" applyFont="1" applyFill="1" applyBorder="1" applyAlignment="1">
      <alignment horizontal="center" vertical="center" wrapText="1"/>
    </xf>
    <xf numFmtId="2" fontId="7" fillId="0" borderId="31" xfId="1" applyNumberFormat="1" applyFont="1" applyFill="1" applyBorder="1" applyAlignment="1">
      <alignment horizontal="center" vertical="center" wrapText="1"/>
    </xf>
    <xf numFmtId="2" fontId="7" fillId="0" borderId="32" xfId="1" applyNumberFormat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left" vertical="center" wrapText="1"/>
    </xf>
    <xf numFmtId="0" fontId="9" fillId="0" borderId="34" xfId="0" applyFont="1" applyBorder="1" applyAlignment="1">
      <alignment vertical="center"/>
    </xf>
    <xf numFmtId="2" fontId="2" fillId="2" borderId="35" xfId="0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horizontal="left" vertical="center" wrapText="1"/>
    </xf>
    <xf numFmtId="2" fontId="11" fillId="2" borderId="37" xfId="1" applyNumberFormat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12" fillId="0" borderId="38" xfId="0" applyFont="1" applyBorder="1" applyAlignment="1">
      <alignment vertical="center"/>
    </xf>
    <xf numFmtId="164" fontId="13" fillId="0" borderId="39" xfId="0" applyNumberFormat="1" applyFont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 wrapText="1"/>
    </xf>
    <xf numFmtId="2" fontId="7" fillId="0" borderId="40" xfId="1" applyNumberFormat="1" applyFont="1" applyFill="1" applyBorder="1" applyAlignment="1">
      <alignment horizontal="center" vertical="center" wrapText="1"/>
    </xf>
    <xf numFmtId="2" fontId="12" fillId="0" borderId="39" xfId="0" applyNumberFormat="1" applyFont="1" applyBorder="1" applyAlignment="1">
      <alignment horizontal="center" vertical="center"/>
    </xf>
    <xf numFmtId="2" fontId="14" fillId="0" borderId="31" xfId="1" applyNumberFormat="1" applyFont="1" applyFill="1" applyBorder="1" applyAlignment="1">
      <alignment horizontal="center" vertical="center" wrapText="1"/>
    </xf>
    <xf numFmtId="0" fontId="13" fillId="0" borderId="29" xfId="0" applyFont="1" applyBorder="1"/>
    <xf numFmtId="0" fontId="4" fillId="0" borderId="26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23" xfId="0" applyFont="1" applyBorder="1"/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3" xfId="0" applyFont="1" applyBorder="1"/>
    <xf numFmtId="0" fontId="4" fillId="0" borderId="3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19" xfId="1" applyFont="1" applyFill="1" applyBorder="1" applyAlignment="1">
      <alignment horizontal="left" vertical="center" wrapText="1"/>
    </xf>
    <xf numFmtId="164" fontId="13" fillId="0" borderId="17" xfId="0" applyNumberFormat="1" applyFont="1" applyBorder="1" applyAlignment="1">
      <alignment horizontal="center"/>
    </xf>
    <xf numFmtId="164" fontId="13" fillId="0" borderId="4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0" fontId="4" fillId="0" borderId="29" xfId="0" applyFont="1" applyBorder="1"/>
    <xf numFmtId="0" fontId="15" fillId="0" borderId="26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29" xfId="0" applyFont="1" applyBorder="1"/>
    <xf numFmtId="0" fontId="15" fillId="0" borderId="23" xfId="0" applyFont="1" applyBorder="1"/>
    <xf numFmtId="0" fontId="15" fillId="0" borderId="24" xfId="0" applyFont="1" applyBorder="1" applyAlignment="1">
      <alignment horizontal="center"/>
    </xf>
    <xf numFmtId="0" fontId="15" fillId="0" borderId="33" xfId="0" applyFont="1" applyBorder="1"/>
    <xf numFmtId="2" fontId="0" fillId="0" borderId="0" xfId="0" applyNumberFormat="1"/>
    <xf numFmtId="0" fontId="2" fillId="0" borderId="29" xfId="0" applyFont="1" applyBorder="1"/>
    <xf numFmtId="164" fontId="4" fillId="0" borderId="11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2" fillId="0" borderId="33" xfId="0" applyFont="1" applyBorder="1"/>
    <xf numFmtId="0" fontId="4" fillId="0" borderId="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2" fillId="0" borderId="19" xfId="0" applyFont="1" applyBorder="1"/>
    <xf numFmtId="0" fontId="4" fillId="0" borderId="2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6" fillId="0" borderId="29" xfId="0" applyFont="1" applyBorder="1"/>
    <xf numFmtId="2" fontId="13" fillId="0" borderId="30" xfId="0" applyNumberFormat="1" applyFont="1" applyBorder="1" applyAlignment="1">
      <alignment horizontal="center"/>
    </xf>
    <xf numFmtId="0" fontId="16" fillId="0" borderId="33" xfId="0" applyFont="1" applyBorder="1"/>
    <xf numFmtId="2" fontId="13" fillId="0" borderId="11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26" xfId="0" applyFont="1" applyBorder="1"/>
    <xf numFmtId="2" fontId="13" fillId="0" borderId="31" xfId="0" applyNumberFormat="1" applyFont="1" applyBorder="1" applyAlignment="1">
      <alignment horizontal="center"/>
    </xf>
    <xf numFmtId="0" fontId="13" fillId="0" borderId="42" xfId="0" applyFont="1" applyBorder="1"/>
    <xf numFmtId="0" fontId="4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4" fillId="0" borderId="46" xfId="0" applyFont="1" applyBorder="1" applyAlignment="1">
      <alignment horizontal="center"/>
    </xf>
    <xf numFmtId="0" fontId="13" fillId="0" borderId="0" xfId="0" applyFont="1" applyBorder="1"/>
    <xf numFmtId="0" fontId="0" fillId="0" borderId="0" xfId="0" applyBorder="1"/>
    <xf numFmtId="0" fontId="4" fillId="0" borderId="21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13" fillId="0" borderId="44" xfId="0" applyNumberFormat="1" applyFont="1" applyBorder="1" applyAlignment="1">
      <alignment horizontal="center"/>
    </xf>
    <xf numFmtId="164" fontId="13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4" fillId="0" borderId="34" xfId="0" applyFont="1" applyBorder="1"/>
    <xf numFmtId="0" fontId="13" fillId="0" borderId="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3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topLeftCell="A78" workbookViewId="0">
      <selection activeCell="E83" sqref="E83:E93"/>
    </sheetView>
  </sheetViews>
  <sheetFormatPr defaultColWidth="11.5703125" defaultRowHeight="15" x14ac:dyDescent="0.25"/>
  <cols>
    <col min="1" max="1" width="72.28515625" customWidth="1"/>
    <col min="2" max="2" width="27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8.75" customHeight="1" x14ac:dyDescent="0.3">
      <c r="A1" s="1" t="s">
        <v>114</v>
      </c>
      <c r="B1" s="1"/>
      <c r="C1" s="1"/>
      <c r="D1" s="1"/>
      <c r="E1" s="2"/>
    </row>
    <row r="2" spans="1:5" ht="18.75" customHeight="1" x14ac:dyDescent="0.3">
      <c r="A2" s="3" t="s">
        <v>102</v>
      </c>
      <c r="B2" s="3"/>
      <c r="C2" s="3"/>
      <c r="D2" s="3"/>
      <c r="E2" s="4"/>
    </row>
    <row r="3" spans="1:5" ht="20.25" customHeight="1" x14ac:dyDescent="0.3">
      <c r="A3" s="1" t="s">
        <v>103</v>
      </c>
      <c r="B3" s="141"/>
      <c r="C3" s="4"/>
      <c r="D3" s="4"/>
      <c r="E3" s="4"/>
    </row>
    <row r="4" spans="1:5" ht="15.75" customHeight="1" thickBot="1" x14ac:dyDescent="0.3">
      <c r="A4" s="4"/>
      <c r="B4" s="4"/>
      <c r="C4" s="4"/>
      <c r="D4" s="4"/>
      <c r="E4" s="4"/>
    </row>
    <row r="5" spans="1:5" x14ac:dyDescent="0.25">
      <c r="A5" s="5" t="s">
        <v>104</v>
      </c>
      <c r="B5" s="6"/>
      <c r="C5" s="7"/>
      <c r="D5" s="7"/>
      <c r="E5" s="8"/>
    </row>
    <row r="6" spans="1:5" x14ac:dyDescent="0.25">
      <c r="A6" s="10" t="s">
        <v>0</v>
      </c>
      <c r="B6" s="11">
        <v>5436.1</v>
      </c>
      <c r="C6" s="12"/>
      <c r="D6" s="12"/>
      <c r="E6" s="13"/>
    </row>
    <row r="7" spans="1:5" x14ac:dyDescent="0.25">
      <c r="A7" s="14" t="s">
        <v>1</v>
      </c>
      <c r="B7" s="15" t="s">
        <v>2</v>
      </c>
      <c r="C7" s="16"/>
      <c r="D7" s="16"/>
      <c r="E7" s="17"/>
    </row>
    <row r="8" spans="1:5" x14ac:dyDescent="0.25">
      <c r="A8" s="18" t="s">
        <v>3</v>
      </c>
      <c r="B8" s="11">
        <v>3187</v>
      </c>
      <c r="C8" s="12"/>
      <c r="D8" s="12"/>
      <c r="E8" s="13"/>
    </row>
    <row r="9" spans="1:5" x14ac:dyDescent="0.25">
      <c r="A9" s="10" t="s">
        <v>4</v>
      </c>
      <c r="B9" s="19">
        <v>2249.1</v>
      </c>
      <c r="C9" s="9"/>
      <c r="D9" s="9"/>
      <c r="E9" s="20"/>
    </row>
    <row r="10" spans="1:5" x14ac:dyDescent="0.25">
      <c r="A10" s="21" t="s">
        <v>5</v>
      </c>
      <c r="B10" s="22">
        <v>3</v>
      </c>
      <c r="C10" s="23"/>
      <c r="D10" s="23"/>
      <c r="E10" s="24"/>
    </row>
    <row r="11" spans="1:5" ht="15.75" thickBot="1" x14ac:dyDescent="0.3">
      <c r="A11" s="25" t="s">
        <v>6</v>
      </c>
      <c r="B11" s="22">
        <v>2</v>
      </c>
      <c r="C11" s="23"/>
      <c r="D11" s="23"/>
      <c r="E11" s="24"/>
    </row>
    <row r="12" spans="1:5" x14ac:dyDescent="0.25">
      <c r="A12" s="26"/>
      <c r="B12" s="27"/>
      <c r="C12" s="28" t="s">
        <v>7</v>
      </c>
      <c r="D12" s="29" t="s">
        <v>7</v>
      </c>
      <c r="E12" s="30" t="s">
        <v>8</v>
      </c>
    </row>
    <row r="13" spans="1:5" x14ac:dyDescent="0.25">
      <c r="A13" s="31" t="s">
        <v>9</v>
      </c>
      <c r="B13" s="32" t="s">
        <v>10</v>
      </c>
      <c r="C13" s="33" t="s">
        <v>11</v>
      </c>
      <c r="D13" s="34" t="s">
        <v>11</v>
      </c>
      <c r="E13" s="35" t="s">
        <v>12</v>
      </c>
    </row>
    <row r="14" spans="1:5" x14ac:dyDescent="0.25">
      <c r="A14" s="31" t="s">
        <v>13</v>
      </c>
      <c r="B14" s="32" t="s">
        <v>14</v>
      </c>
      <c r="C14" s="33" t="s">
        <v>15</v>
      </c>
      <c r="D14" s="34" t="s">
        <v>16</v>
      </c>
      <c r="E14" s="36" t="s">
        <v>17</v>
      </c>
    </row>
    <row r="15" spans="1:5" x14ac:dyDescent="0.25">
      <c r="A15" s="37"/>
      <c r="B15" s="38"/>
      <c r="C15" s="9" t="s">
        <v>18</v>
      </c>
      <c r="D15" s="39" t="s">
        <v>18</v>
      </c>
      <c r="E15" s="35" t="s">
        <v>19</v>
      </c>
    </row>
    <row r="16" spans="1:5" ht="15.75" thickBot="1" x14ac:dyDescent="0.3">
      <c r="A16" s="37"/>
      <c r="B16" s="38"/>
      <c r="C16" s="33" t="s">
        <v>20</v>
      </c>
      <c r="D16" s="34" t="s">
        <v>20</v>
      </c>
      <c r="E16" s="35" t="s">
        <v>20</v>
      </c>
    </row>
    <row r="17" spans="1:5" ht="59.25" customHeight="1" x14ac:dyDescent="0.25">
      <c r="A17" s="40" t="s">
        <v>21</v>
      </c>
      <c r="B17" s="41"/>
      <c r="C17" s="42">
        <f>E17*B8*12</f>
        <v>80312.400000000009</v>
      </c>
      <c r="D17" s="43">
        <f>C17/12</f>
        <v>6692.7000000000007</v>
      </c>
      <c r="E17" s="44">
        <v>2.1</v>
      </c>
    </row>
    <row r="18" spans="1:5" ht="146.25" customHeight="1" x14ac:dyDescent="0.25">
      <c r="A18" s="45" t="s">
        <v>22</v>
      </c>
      <c r="B18" s="41" t="s">
        <v>23</v>
      </c>
      <c r="C18" s="46"/>
      <c r="D18" s="47"/>
      <c r="E18" s="48"/>
    </row>
    <row r="19" spans="1:5" ht="78.75" hidden="1" customHeight="1" x14ac:dyDescent="0.25">
      <c r="A19" s="49"/>
      <c r="B19" s="50"/>
      <c r="C19" s="51"/>
      <c r="D19" s="52"/>
      <c r="E19" s="53"/>
    </row>
    <row r="20" spans="1:5" ht="28.5" x14ac:dyDescent="0.25">
      <c r="A20" s="54" t="s">
        <v>24</v>
      </c>
      <c r="B20" s="55"/>
      <c r="C20" s="56">
        <f>E20*B8*12</f>
        <v>74575.799999999988</v>
      </c>
      <c r="D20" s="57">
        <f>C20/12</f>
        <v>6214.6499999999987</v>
      </c>
      <c r="E20" s="58">
        <v>1.95</v>
      </c>
    </row>
    <row r="21" spans="1:5" ht="116.25" customHeight="1" x14ac:dyDescent="0.25">
      <c r="A21" s="45" t="s">
        <v>22</v>
      </c>
      <c r="B21" s="41" t="s">
        <v>25</v>
      </c>
      <c r="C21" s="59"/>
      <c r="D21" s="60"/>
      <c r="E21" s="58"/>
    </row>
    <row r="22" spans="1:5" x14ac:dyDescent="0.25">
      <c r="A22" s="61" t="s">
        <v>26</v>
      </c>
      <c r="B22" s="62" t="s">
        <v>27</v>
      </c>
      <c r="C22" s="63">
        <f>E22*12*B8</f>
        <v>61190.400000000009</v>
      </c>
      <c r="D22" s="64">
        <f>C22/12</f>
        <v>5099.2000000000007</v>
      </c>
      <c r="E22" s="65">
        <v>1.6</v>
      </c>
    </row>
    <row r="23" spans="1:5" x14ac:dyDescent="0.25">
      <c r="A23" s="66" t="s">
        <v>28</v>
      </c>
      <c r="B23" s="32" t="s">
        <v>29</v>
      </c>
      <c r="C23" s="67"/>
      <c r="D23" s="68"/>
      <c r="E23" s="69" t="s">
        <v>18</v>
      </c>
    </row>
    <row r="24" spans="1:5" x14ac:dyDescent="0.25">
      <c r="A24" s="66" t="s">
        <v>30</v>
      </c>
      <c r="B24" s="32" t="s">
        <v>31</v>
      </c>
      <c r="C24" s="67"/>
      <c r="D24" s="68"/>
      <c r="E24" s="69"/>
    </row>
    <row r="25" spans="1:5" x14ac:dyDescent="0.25">
      <c r="A25" s="66"/>
      <c r="B25" s="32"/>
      <c r="C25" s="67"/>
      <c r="D25" s="68"/>
      <c r="E25" s="69"/>
    </row>
    <row r="26" spans="1:5" x14ac:dyDescent="0.25">
      <c r="A26" s="61" t="s">
        <v>32</v>
      </c>
      <c r="B26" s="62" t="s">
        <v>33</v>
      </c>
      <c r="C26" s="63">
        <f>E26*12*B8</f>
        <v>27535.68</v>
      </c>
      <c r="D26" s="64">
        <f>C26/12</f>
        <v>2294.64</v>
      </c>
      <c r="E26" s="65">
        <v>0.72</v>
      </c>
    </row>
    <row r="27" spans="1:5" x14ac:dyDescent="0.25">
      <c r="A27" s="66" t="s">
        <v>34</v>
      </c>
      <c r="B27" s="32"/>
      <c r="C27" s="67"/>
      <c r="D27" s="68"/>
      <c r="E27" s="69"/>
    </row>
    <row r="28" spans="1:5" x14ac:dyDescent="0.25">
      <c r="A28" s="70" t="s">
        <v>35</v>
      </c>
      <c r="B28" s="71"/>
      <c r="C28" s="72"/>
      <c r="D28" s="73"/>
      <c r="E28" s="74"/>
    </row>
    <row r="29" spans="1:5" ht="28.5" x14ac:dyDescent="0.25">
      <c r="A29" s="75" t="s">
        <v>36</v>
      </c>
      <c r="B29" s="62"/>
      <c r="C29" s="76">
        <f>E29*12*B8</f>
        <v>168273.6</v>
      </c>
      <c r="D29" s="77">
        <f>C29/12</f>
        <v>14022.800000000001</v>
      </c>
      <c r="E29" s="78">
        <v>4.4000000000000004</v>
      </c>
    </row>
    <row r="30" spans="1:5" x14ac:dyDescent="0.25">
      <c r="A30" s="110" t="s">
        <v>37</v>
      </c>
      <c r="B30" s="80" t="s">
        <v>110</v>
      </c>
      <c r="C30" s="81"/>
      <c r="D30" s="82"/>
      <c r="E30" s="83"/>
    </row>
    <row r="31" spans="1:5" x14ac:dyDescent="0.25">
      <c r="A31" s="131" t="s">
        <v>38</v>
      </c>
      <c r="B31" s="85"/>
      <c r="C31" s="81"/>
      <c r="D31" s="82"/>
      <c r="E31" s="83"/>
    </row>
    <row r="32" spans="1:5" x14ac:dyDescent="0.25">
      <c r="A32" s="110" t="s">
        <v>111</v>
      </c>
      <c r="B32" s="80" t="s">
        <v>94</v>
      </c>
      <c r="C32" s="81"/>
      <c r="D32" s="82"/>
      <c r="E32" s="83"/>
    </row>
    <row r="33" spans="1:5" x14ac:dyDescent="0.25">
      <c r="A33" s="131"/>
      <c r="B33" s="85"/>
      <c r="C33" s="81"/>
      <c r="D33" s="82"/>
      <c r="E33" s="83"/>
    </row>
    <row r="34" spans="1:5" x14ac:dyDescent="0.25">
      <c r="A34" s="86" t="s">
        <v>39</v>
      </c>
      <c r="B34" s="80"/>
      <c r="C34" s="81"/>
      <c r="D34" s="82"/>
      <c r="E34" s="83"/>
    </row>
    <row r="35" spans="1:5" x14ac:dyDescent="0.25">
      <c r="A35" s="89" t="s">
        <v>81</v>
      </c>
      <c r="B35" s="88" t="s">
        <v>94</v>
      </c>
      <c r="C35" s="81"/>
      <c r="D35" s="82"/>
      <c r="E35" s="83"/>
    </row>
    <row r="36" spans="1:5" x14ac:dyDescent="0.25">
      <c r="A36" s="86" t="s">
        <v>41</v>
      </c>
      <c r="B36" s="80"/>
      <c r="C36" s="81"/>
      <c r="D36" s="82"/>
      <c r="E36" s="83"/>
    </row>
    <row r="37" spans="1:5" x14ac:dyDescent="0.25">
      <c r="A37" s="89" t="s">
        <v>42</v>
      </c>
      <c r="B37" s="88" t="s">
        <v>43</v>
      </c>
      <c r="C37" s="81"/>
      <c r="D37" s="82"/>
      <c r="E37" s="83"/>
    </row>
    <row r="38" spans="1:5" x14ac:dyDescent="0.25">
      <c r="A38" s="89" t="s">
        <v>113</v>
      </c>
      <c r="B38" s="85" t="s">
        <v>43</v>
      </c>
      <c r="C38" s="81"/>
      <c r="D38" s="82"/>
      <c r="E38" s="83"/>
    </row>
    <row r="39" spans="1:5" x14ac:dyDescent="0.25">
      <c r="A39" s="87" t="s">
        <v>44</v>
      </c>
      <c r="B39" s="88"/>
      <c r="C39" s="81"/>
      <c r="D39" s="82"/>
      <c r="E39" s="83"/>
    </row>
    <row r="40" spans="1:5" x14ac:dyDescent="0.25">
      <c r="A40" s="87" t="s">
        <v>84</v>
      </c>
      <c r="B40" s="88"/>
      <c r="C40" s="81"/>
      <c r="D40" s="82"/>
      <c r="E40" s="83"/>
    </row>
    <row r="41" spans="1:5" x14ac:dyDescent="0.25">
      <c r="A41" s="87" t="s">
        <v>45</v>
      </c>
      <c r="B41" s="88" t="s">
        <v>112</v>
      </c>
      <c r="C41" s="81"/>
      <c r="D41" s="82"/>
      <c r="E41" s="83"/>
    </row>
    <row r="42" spans="1:5" ht="44.25" customHeight="1" x14ac:dyDescent="0.25">
      <c r="A42" s="75" t="s">
        <v>46</v>
      </c>
      <c r="B42" s="62"/>
      <c r="C42" s="63">
        <f>E42*12*B8</f>
        <v>221815.19999999998</v>
      </c>
      <c r="D42" s="64">
        <f>C42/12</f>
        <v>18484.599999999999</v>
      </c>
      <c r="E42" s="65">
        <v>5.8</v>
      </c>
    </row>
    <row r="43" spans="1:5" x14ac:dyDescent="0.25">
      <c r="A43" s="91" t="s">
        <v>47</v>
      </c>
      <c r="B43" s="62"/>
      <c r="C43" s="92"/>
      <c r="D43" s="93"/>
      <c r="E43" s="94"/>
    </row>
    <row r="44" spans="1:5" x14ac:dyDescent="0.25">
      <c r="A44" s="95" t="s">
        <v>48</v>
      </c>
      <c r="B44" s="71"/>
      <c r="C44" s="96"/>
      <c r="D44" s="97"/>
      <c r="E44" s="98"/>
    </row>
    <row r="45" spans="1:5" x14ac:dyDescent="0.25">
      <c r="A45" s="91" t="s">
        <v>49</v>
      </c>
      <c r="B45" s="62" t="s">
        <v>50</v>
      </c>
      <c r="C45" s="33"/>
      <c r="D45" s="34"/>
      <c r="E45" s="35"/>
    </row>
    <row r="46" spans="1:5" x14ac:dyDescent="0.25">
      <c r="A46" s="99" t="s">
        <v>92</v>
      </c>
      <c r="B46" s="100" t="s">
        <v>51</v>
      </c>
      <c r="C46" s="33"/>
      <c r="D46" s="34"/>
      <c r="E46" s="35"/>
    </row>
    <row r="47" spans="1:5" x14ac:dyDescent="0.25">
      <c r="A47" s="101" t="s">
        <v>52</v>
      </c>
      <c r="B47" s="100" t="s">
        <v>51</v>
      </c>
      <c r="C47" s="33"/>
      <c r="D47" s="34"/>
      <c r="E47" s="35"/>
    </row>
    <row r="48" spans="1:5" x14ac:dyDescent="0.25">
      <c r="A48" s="99" t="s">
        <v>53</v>
      </c>
      <c r="B48" s="100" t="s">
        <v>51</v>
      </c>
      <c r="C48" s="33"/>
      <c r="D48" s="34"/>
      <c r="E48" s="35"/>
    </row>
    <row r="49" spans="1:5" x14ac:dyDescent="0.25">
      <c r="A49" s="99" t="s">
        <v>54</v>
      </c>
      <c r="B49" s="100" t="s">
        <v>55</v>
      </c>
      <c r="C49" s="33"/>
      <c r="D49" s="34"/>
      <c r="E49" s="35"/>
    </row>
    <row r="50" spans="1:5" x14ac:dyDescent="0.25">
      <c r="A50" s="99" t="s">
        <v>56</v>
      </c>
      <c r="B50" s="100" t="s">
        <v>50</v>
      </c>
      <c r="C50" s="33"/>
      <c r="D50" s="34"/>
      <c r="E50" s="35"/>
    </row>
    <row r="51" spans="1:5" x14ac:dyDescent="0.25">
      <c r="A51" s="102" t="s">
        <v>57</v>
      </c>
      <c r="B51" s="62"/>
      <c r="C51" s="33"/>
      <c r="D51" s="34"/>
      <c r="E51" s="35"/>
    </row>
    <row r="52" spans="1:5" x14ac:dyDescent="0.25">
      <c r="A52" s="84" t="s">
        <v>58</v>
      </c>
      <c r="B52" s="71" t="s">
        <v>50</v>
      </c>
      <c r="C52" s="33"/>
      <c r="D52" s="34"/>
      <c r="E52" s="35"/>
    </row>
    <row r="53" spans="1:5" x14ac:dyDescent="0.25">
      <c r="A53" s="79" t="s">
        <v>59</v>
      </c>
      <c r="B53" s="62"/>
      <c r="C53" s="92"/>
      <c r="D53" s="93"/>
      <c r="E53" s="94"/>
    </row>
    <row r="54" spans="1:5" x14ac:dyDescent="0.25">
      <c r="A54" s="84" t="s">
        <v>60</v>
      </c>
      <c r="B54" s="71"/>
      <c r="C54" s="96"/>
      <c r="D54" s="97"/>
      <c r="E54" s="98"/>
    </row>
    <row r="55" spans="1:5" x14ac:dyDescent="0.25">
      <c r="A55" s="79" t="s">
        <v>61</v>
      </c>
      <c r="B55" s="62"/>
      <c r="C55" s="33"/>
      <c r="D55" s="34"/>
      <c r="E55" s="35"/>
    </row>
    <row r="56" spans="1:5" x14ac:dyDescent="0.25">
      <c r="A56" s="84" t="s">
        <v>62</v>
      </c>
      <c r="B56" s="71" t="s">
        <v>50</v>
      </c>
      <c r="C56" s="33"/>
      <c r="D56" s="34"/>
      <c r="E56" s="35"/>
    </row>
    <row r="57" spans="1:5" x14ac:dyDescent="0.25">
      <c r="A57" s="99" t="s">
        <v>85</v>
      </c>
      <c r="B57" s="100" t="s">
        <v>50</v>
      </c>
      <c r="C57" s="33"/>
      <c r="D57" s="34"/>
      <c r="E57" s="35"/>
    </row>
    <row r="58" spans="1:5" x14ac:dyDescent="0.25">
      <c r="A58" s="99" t="s">
        <v>86</v>
      </c>
      <c r="B58" s="100" t="s">
        <v>87</v>
      </c>
      <c r="C58" s="33"/>
      <c r="D58" s="34"/>
      <c r="E58" s="35"/>
    </row>
    <row r="59" spans="1:5" x14ac:dyDescent="0.25">
      <c r="A59" s="103" t="s">
        <v>88</v>
      </c>
      <c r="B59" s="100" t="s">
        <v>87</v>
      </c>
      <c r="C59" s="33"/>
      <c r="D59" s="34"/>
      <c r="E59" s="35"/>
    </row>
    <row r="60" spans="1:5" x14ac:dyDescent="0.25">
      <c r="A60" s="140" t="s">
        <v>89</v>
      </c>
      <c r="B60" s="100" t="s">
        <v>51</v>
      </c>
      <c r="C60" s="33"/>
      <c r="D60" s="34"/>
      <c r="E60" s="35"/>
    </row>
    <row r="61" spans="1:5" x14ac:dyDescent="0.25">
      <c r="A61" s="99" t="s">
        <v>54</v>
      </c>
      <c r="B61" s="100" t="s">
        <v>80</v>
      </c>
      <c r="C61" s="33"/>
      <c r="D61" s="34"/>
      <c r="E61" s="35"/>
    </row>
    <row r="62" spans="1:5" x14ac:dyDescent="0.25">
      <c r="A62" s="99" t="s">
        <v>56</v>
      </c>
      <c r="B62" s="100" t="s">
        <v>50</v>
      </c>
      <c r="C62" s="33"/>
      <c r="D62" s="34"/>
      <c r="E62" s="35"/>
    </row>
    <row r="63" spans="1:5" x14ac:dyDescent="0.25">
      <c r="A63" s="99" t="s">
        <v>63</v>
      </c>
      <c r="B63" s="100" t="s">
        <v>40</v>
      </c>
      <c r="C63" s="33"/>
      <c r="D63" s="34"/>
      <c r="E63" s="35"/>
    </row>
    <row r="64" spans="1:5" x14ac:dyDescent="0.25">
      <c r="A64" s="103" t="s">
        <v>64</v>
      </c>
      <c r="B64" s="32" t="s">
        <v>50</v>
      </c>
      <c r="C64" s="33"/>
      <c r="D64" s="34"/>
      <c r="E64" s="35"/>
    </row>
    <row r="65" spans="1:5" x14ac:dyDescent="0.25">
      <c r="A65" s="61" t="s">
        <v>65</v>
      </c>
      <c r="B65" s="62" t="s">
        <v>90</v>
      </c>
      <c r="C65" s="63">
        <f>E65*12*B8</f>
        <v>9561</v>
      </c>
      <c r="D65" s="64">
        <f>C65/12</f>
        <v>796.75</v>
      </c>
      <c r="E65" s="65">
        <v>0.25</v>
      </c>
    </row>
    <row r="66" spans="1:5" x14ac:dyDescent="0.25">
      <c r="A66" s="70" t="s">
        <v>66</v>
      </c>
      <c r="B66" s="71" t="s">
        <v>91</v>
      </c>
      <c r="C66" s="67"/>
      <c r="D66" s="68"/>
      <c r="E66" s="69"/>
    </row>
    <row r="67" spans="1:5" x14ac:dyDescent="0.25">
      <c r="A67" s="104" t="s">
        <v>67</v>
      </c>
      <c r="B67" s="62"/>
      <c r="C67" s="105">
        <f>C17+C20+C22+C26+C29+C42+C65</f>
        <v>643264.07999999996</v>
      </c>
      <c r="D67" s="105">
        <f>D17+D20+D22+D26+D29+D42+D65</f>
        <v>53605.34</v>
      </c>
      <c r="E67" s="65">
        <f>E17+E20+E22+E26+E29+E42+E65</f>
        <v>16.82</v>
      </c>
    </row>
    <row r="68" spans="1:5" x14ac:dyDescent="0.25">
      <c r="A68" s="106" t="s">
        <v>68</v>
      </c>
      <c r="B68" s="71"/>
      <c r="C68" s="72"/>
      <c r="D68" s="73"/>
      <c r="E68" s="74"/>
    </row>
    <row r="69" spans="1:5" x14ac:dyDescent="0.25">
      <c r="A69" s="61" t="s">
        <v>93</v>
      </c>
      <c r="B69" s="62"/>
      <c r="C69" s="107">
        <f>E69*12*B8</f>
        <v>76105.56</v>
      </c>
      <c r="D69" s="108">
        <f>C69/12</f>
        <v>6342.13</v>
      </c>
      <c r="E69" s="65">
        <v>1.99</v>
      </c>
    </row>
    <row r="70" spans="1:5" x14ac:dyDescent="0.25">
      <c r="A70" s="66" t="s">
        <v>79</v>
      </c>
      <c r="B70" s="32"/>
      <c r="C70" s="67"/>
      <c r="D70" s="68"/>
      <c r="E70" s="35"/>
    </row>
    <row r="71" spans="1:5" x14ac:dyDescent="0.25">
      <c r="A71" s="70"/>
      <c r="B71" s="71"/>
      <c r="C71" s="72"/>
      <c r="D71" s="73"/>
      <c r="E71" s="109"/>
    </row>
    <row r="72" spans="1:5" x14ac:dyDescent="0.25">
      <c r="A72" s="61" t="s">
        <v>69</v>
      </c>
      <c r="B72" s="110"/>
      <c r="C72" s="107">
        <f>C67+C69</f>
        <v>719369.6399999999</v>
      </c>
      <c r="D72" s="111">
        <f>D67+D69</f>
        <v>59947.469999999994</v>
      </c>
      <c r="E72" s="65">
        <f>E67+E69</f>
        <v>18.809999999999999</v>
      </c>
    </row>
    <row r="73" spans="1:5" ht="15.75" thickBot="1" x14ac:dyDescent="0.3">
      <c r="A73" s="112" t="s">
        <v>70</v>
      </c>
      <c r="B73" s="113"/>
      <c r="C73" s="114"/>
      <c r="D73" s="115"/>
      <c r="E73" s="116"/>
    </row>
    <row r="74" spans="1:5" s="118" customFormat="1" x14ac:dyDescent="0.25">
      <c r="A74" s="117"/>
      <c r="B74" s="38"/>
      <c r="C74" s="117"/>
      <c r="D74" s="117"/>
      <c r="E74" s="33"/>
    </row>
    <row r="75" spans="1:5" s="118" customFormat="1" x14ac:dyDescent="0.25">
      <c r="A75" s="117" t="s">
        <v>71</v>
      </c>
      <c r="B75" s="38"/>
      <c r="C75" s="117"/>
      <c r="D75" s="117"/>
      <c r="E75" s="33"/>
    </row>
    <row r="76" spans="1:5" s="118" customFormat="1" ht="15.75" thickBot="1" x14ac:dyDescent="0.3">
      <c r="A76" s="117"/>
      <c r="B76" s="38"/>
      <c r="C76" s="117"/>
      <c r="D76" s="117"/>
      <c r="E76" s="33"/>
    </row>
    <row r="77" spans="1:5" s="118" customFormat="1" x14ac:dyDescent="0.25">
      <c r="A77" s="26"/>
      <c r="B77" s="27"/>
      <c r="C77" s="28" t="s">
        <v>7</v>
      </c>
      <c r="D77" s="29" t="s">
        <v>7</v>
      </c>
      <c r="E77" s="30" t="s">
        <v>8</v>
      </c>
    </row>
    <row r="78" spans="1:5" s="118" customFormat="1" x14ac:dyDescent="0.25">
      <c r="A78" s="31" t="s">
        <v>9</v>
      </c>
      <c r="B78" s="32" t="s">
        <v>10</v>
      </c>
      <c r="C78" s="33" t="s">
        <v>11</v>
      </c>
      <c r="D78" s="34" t="s">
        <v>11</v>
      </c>
      <c r="E78" s="35" t="s">
        <v>12</v>
      </c>
    </row>
    <row r="79" spans="1:5" s="118" customFormat="1" x14ac:dyDescent="0.25">
      <c r="A79" s="31" t="s">
        <v>13</v>
      </c>
      <c r="B79" s="32" t="s">
        <v>14</v>
      </c>
      <c r="C79" s="33" t="s">
        <v>15</v>
      </c>
      <c r="D79" s="34" t="s">
        <v>16</v>
      </c>
      <c r="E79" s="36" t="s">
        <v>17</v>
      </c>
    </row>
    <row r="80" spans="1:5" s="118" customFormat="1" x14ac:dyDescent="0.25">
      <c r="A80" s="37"/>
      <c r="B80" s="38"/>
      <c r="C80" s="9" t="s">
        <v>18</v>
      </c>
      <c r="D80" s="39" t="s">
        <v>18</v>
      </c>
      <c r="E80" s="35" t="s">
        <v>19</v>
      </c>
    </row>
    <row r="81" spans="1:5" s="118" customFormat="1" ht="15.75" thickBot="1" x14ac:dyDescent="0.3">
      <c r="A81" s="37"/>
      <c r="B81" s="38"/>
      <c r="C81" s="33" t="s">
        <v>20</v>
      </c>
      <c r="D81" s="34" t="s">
        <v>20</v>
      </c>
      <c r="E81" s="35" t="s">
        <v>20</v>
      </c>
    </row>
    <row r="82" spans="1:5" x14ac:dyDescent="0.25">
      <c r="A82" s="135" t="s">
        <v>72</v>
      </c>
      <c r="B82" s="119" t="s">
        <v>73</v>
      </c>
      <c r="C82" s="120"/>
      <c r="D82" s="121"/>
      <c r="E82" s="122"/>
    </row>
    <row r="83" spans="1:5" x14ac:dyDescent="0.25">
      <c r="A83" s="136" t="s">
        <v>74</v>
      </c>
      <c r="B83" s="32"/>
      <c r="C83" s="123">
        <f>D83*12</f>
        <v>143513.04000000004</v>
      </c>
      <c r="D83" s="108">
        <f>E83*B6</f>
        <v>11959.420000000002</v>
      </c>
      <c r="E83" s="124">
        <v>2.2000000000000002</v>
      </c>
    </row>
    <row r="84" spans="1:5" ht="15.75" thickBot="1" x14ac:dyDescent="0.3">
      <c r="A84" s="137"/>
      <c r="B84" s="125"/>
      <c r="C84" s="126"/>
      <c r="D84" s="127"/>
      <c r="E84" s="128"/>
    </row>
    <row r="85" spans="1:5" x14ac:dyDescent="0.25">
      <c r="A85" s="136" t="s">
        <v>105</v>
      </c>
      <c r="B85" s="32"/>
      <c r="C85" s="123"/>
      <c r="D85" s="108"/>
      <c r="E85" s="69"/>
    </row>
    <row r="86" spans="1:5" x14ac:dyDescent="0.25">
      <c r="A86" s="136"/>
      <c r="B86" s="32" t="s">
        <v>106</v>
      </c>
      <c r="C86" s="123">
        <f>D86*12</f>
        <v>81541.5</v>
      </c>
      <c r="D86" s="108">
        <f>E86*B6</f>
        <v>6795.125</v>
      </c>
      <c r="E86" s="124">
        <v>1.25</v>
      </c>
    </row>
    <row r="87" spans="1:5" ht="15.75" thickBot="1" x14ac:dyDescent="0.3">
      <c r="A87" s="138"/>
      <c r="B87" s="125"/>
      <c r="C87" s="129"/>
      <c r="D87" s="130"/>
      <c r="E87" s="128"/>
    </row>
    <row r="88" spans="1:5" x14ac:dyDescent="0.25">
      <c r="A88" s="135" t="s">
        <v>109</v>
      </c>
      <c r="B88" s="119"/>
      <c r="C88" s="132"/>
      <c r="D88" s="133"/>
      <c r="E88" s="134"/>
    </row>
    <row r="89" spans="1:5" x14ac:dyDescent="0.25">
      <c r="A89" s="136"/>
      <c r="B89" s="32" t="s">
        <v>75</v>
      </c>
      <c r="C89" s="123">
        <f>D89*12</f>
        <v>35878.260000000009</v>
      </c>
      <c r="D89" s="108">
        <f>E89*B6</f>
        <v>2989.8550000000005</v>
      </c>
      <c r="E89" s="124">
        <v>0.55000000000000004</v>
      </c>
    </row>
    <row r="90" spans="1:5" ht="15.75" thickBot="1" x14ac:dyDescent="0.3">
      <c r="A90" s="138"/>
      <c r="B90" s="125"/>
      <c r="C90" s="129"/>
      <c r="D90" s="130"/>
      <c r="E90" s="128"/>
    </row>
    <row r="91" spans="1:5" x14ac:dyDescent="0.25">
      <c r="A91" s="136" t="s">
        <v>107</v>
      </c>
      <c r="B91" s="32" t="s">
        <v>108</v>
      </c>
      <c r="C91" s="123">
        <f>D91*12</f>
        <v>117419.76000000001</v>
      </c>
      <c r="D91" s="108">
        <f>E91*B6</f>
        <v>9784.9800000000014</v>
      </c>
      <c r="E91" s="124">
        <v>1.8</v>
      </c>
    </row>
    <row r="92" spans="1:5" ht="15.75" thickBot="1" x14ac:dyDescent="0.3">
      <c r="A92" s="136"/>
      <c r="B92" s="32"/>
      <c r="C92" s="139"/>
      <c r="D92" s="130"/>
      <c r="E92" s="128"/>
    </row>
    <row r="93" spans="1:5" x14ac:dyDescent="0.25">
      <c r="A93" s="135" t="s">
        <v>82</v>
      </c>
      <c r="B93" s="119" t="s">
        <v>76</v>
      </c>
      <c r="C93" s="123">
        <f>D93*12</f>
        <v>88064.82</v>
      </c>
      <c r="D93" s="108">
        <f>E93*B6</f>
        <v>7338.7350000000006</v>
      </c>
      <c r="E93" s="124">
        <v>1.35</v>
      </c>
    </row>
    <row r="94" spans="1:5" ht="15.75" thickBot="1" x14ac:dyDescent="0.3">
      <c r="A94" s="138" t="s">
        <v>83</v>
      </c>
      <c r="B94" s="125"/>
      <c r="C94" s="129"/>
      <c r="D94" s="130"/>
      <c r="E94" s="128"/>
    </row>
    <row r="95" spans="1:5" x14ac:dyDescent="0.25">
      <c r="A95" s="61" t="s">
        <v>77</v>
      </c>
      <c r="B95" s="110"/>
      <c r="C95" s="107">
        <f>C83+C86+C91+C93+C89</f>
        <v>466417.38000000006</v>
      </c>
      <c r="D95" s="111">
        <f>D83+D86+D91+D93+D89</f>
        <v>38868.115000000005</v>
      </c>
      <c r="E95" s="65">
        <f>E83+E86+E91+E93+E89</f>
        <v>7.1499999999999995</v>
      </c>
    </row>
    <row r="96" spans="1:5" ht="15.75" thickBot="1" x14ac:dyDescent="0.3">
      <c r="A96" s="112" t="s">
        <v>78</v>
      </c>
      <c r="B96" s="113"/>
      <c r="C96" s="114"/>
      <c r="D96" s="115"/>
      <c r="E96" s="116"/>
    </row>
    <row r="97" spans="1:5" x14ac:dyDescent="0.25">
      <c r="A97" s="117"/>
      <c r="B97" s="9"/>
      <c r="C97" s="117"/>
      <c r="D97" s="117"/>
      <c r="E97" s="33"/>
    </row>
    <row r="98" spans="1:5" x14ac:dyDescent="0.25">
      <c r="E98" s="90">
        <f>E72+E95</f>
        <v>25.959999999999997</v>
      </c>
    </row>
    <row r="105" spans="1:5" x14ac:dyDescent="0.25">
      <c r="A105" t="s">
        <v>95</v>
      </c>
      <c r="C105" t="s">
        <v>99</v>
      </c>
    </row>
    <row r="106" spans="1:5" x14ac:dyDescent="0.25">
      <c r="A106" t="s">
        <v>96</v>
      </c>
      <c r="C106" t="s">
        <v>100</v>
      </c>
    </row>
    <row r="109" spans="1:5" x14ac:dyDescent="0.25">
      <c r="A109" t="s">
        <v>97</v>
      </c>
      <c r="C109" t="s">
        <v>101</v>
      </c>
    </row>
    <row r="110" spans="1:5" x14ac:dyDescent="0.25">
      <c r="A110" t="s">
        <v>98</v>
      </c>
    </row>
  </sheetData>
  <pageMargins left="0" right="0" top="0" bottom="0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workbookViewId="0">
      <selection activeCell="A59" sqref="A59:XFD60"/>
    </sheetView>
  </sheetViews>
  <sheetFormatPr defaultColWidth="11.5703125" defaultRowHeight="15" x14ac:dyDescent="0.25"/>
  <cols>
    <col min="1" max="1" width="72.28515625" customWidth="1"/>
    <col min="2" max="2" width="41.5703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8.75" customHeight="1" x14ac:dyDescent="0.3">
      <c r="A1" s="1" t="s">
        <v>114</v>
      </c>
      <c r="B1" s="1"/>
      <c r="C1" s="1"/>
      <c r="D1" s="1"/>
      <c r="E1" s="2"/>
    </row>
    <row r="2" spans="1:5" ht="18.75" customHeight="1" x14ac:dyDescent="0.3">
      <c r="A2" s="3" t="s">
        <v>117</v>
      </c>
      <c r="B2" s="3"/>
      <c r="C2" s="3"/>
      <c r="D2" s="3"/>
      <c r="E2" s="4"/>
    </row>
    <row r="3" spans="1:5" ht="20.25" customHeight="1" x14ac:dyDescent="0.3">
      <c r="A3" s="1" t="s">
        <v>103</v>
      </c>
      <c r="B3" s="141"/>
      <c r="C3" s="4"/>
      <c r="D3" s="4"/>
      <c r="E3" s="4"/>
    </row>
    <row r="4" spans="1:5" ht="15.75" customHeight="1" thickBot="1" x14ac:dyDescent="0.3">
      <c r="A4" s="4"/>
      <c r="B4" s="4"/>
      <c r="C4" s="4"/>
      <c r="D4" s="4"/>
      <c r="E4" s="4"/>
    </row>
    <row r="5" spans="1:5" x14ac:dyDescent="0.25">
      <c r="A5" s="5" t="s">
        <v>104</v>
      </c>
      <c r="B5" s="6"/>
      <c r="C5" s="7"/>
      <c r="D5" s="7"/>
      <c r="E5" s="8"/>
    </row>
    <row r="6" spans="1:5" x14ac:dyDescent="0.25">
      <c r="A6" s="10" t="s">
        <v>0</v>
      </c>
      <c r="B6" s="11">
        <v>5420</v>
      </c>
      <c r="C6" s="12"/>
      <c r="D6" s="12"/>
      <c r="E6" s="13"/>
    </row>
    <row r="7" spans="1:5" x14ac:dyDescent="0.25">
      <c r="A7" s="14" t="s">
        <v>1</v>
      </c>
      <c r="B7" s="15" t="s">
        <v>2</v>
      </c>
      <c r="C7" s="16"/>
      <c r="D7" s="16"/>
      <c r="E7" s="17"/>
    </row>
    <row r="8" spans="1:5" x14ac:dyDescent="0.25">
      <c r="A8" s="18" t="s">
        <v>3</v>
      </c>
      <c r="B8" s="11">
        <v>3169.2</v>
      </c>
      <c r="C8" s="12"/>
      <c r="D8" s="12"/>
      <c r="E8" s="13"/>
    </row>
    <row r="9" spans="1:5" x14ac:dyDescent="0.25">
      <c r="A9" s="10" t="s">
        <v>4</v>
      </c>
      <c r="B9" s="19">
        <v>2222</v>
      </c>
      <c r="C9" s="9"/>
      <c r="D9" s="9"/>
      <c r="E9" s="20"/>
    </row>
    <row r="10" spans="1:5" x14ac:dyDescent="0.25">
      <c r="A10" s="21" t="s">
        <v>5</v>
      </c>
      <c r="B10" s="22">
        <v>3</v>
      </c>
      <c r="C10" s="23"/>
      <c r="D10" s="23"/>
      <c r="E10" s="24"/>
    </row>
    <row r="11" spans="1:5" ht="15.75" thickBot="1" x14ac:dyDescent="0.3">
      <c r="A11" s="25" t="s">
        <v>6</v>
      </c>
      <c r="B11" s="22">
        <v>2</v>
      </c>
      <c r="C11" s="23"/>
      <c r="D11" s="23"/>
      <c r="E11" s="24"/>
    </row>
    <row r="12" spans="1:5" x14ac:dyDescent="0.25">
      <c r="A12" s="26"/>
      <c r="B12" s="27"/>
      <c r="C12" s="28" t="s">
        <v>7</v>
      </c>
      <c r="D12" s="29" t="s">
        <v>7</v>
      </c>
      <c r="E12" s="30" t="s">
        <v>8</v>
      </c>
    </row>
    <row r="13" spans="1:5" x14ac:dyDescent="0.25">
      <c r="A13" s="31" t="s">
        <v>9</v>
      </c>
      <c r="B13" s="32" t="s">
        <v>10</v>
      </c>
      <c r="C13" s="33" t="s">
        <v>11</v>
      </c>
      <c r="D13" s="34" t="s">
        <v>11</v>
      </c>
      <c r="E13" s="35" t="s">
        <v>12</v>
      </c>
    </row>
    <row r="14" spans="1:5" x14ac:dyDescent="0.25">
      <c r="A14" s="31" t="s">
        <v>13</v>
      </c>
      <c r="B14" s="32" t="s">
        <v>14</v>
      </c>
      <c r="C14" s="33" t="s">
        <v>15</v>
      </c>
      <c r="D14" s="34" t="s">
        <v>16</v>
      </c>
      <c r="E14" s="36" t="s">
        <v>17</v>
      </c>
    </row>
    <row r="15" spans="1:5" x14ac:dyDescent="0.25">
      <c r="A15" s="37"/>
      <c r="B15" s="38"/>
      <c r="C15" s="9" t="s">
        <v>18</v>
      </c>
      <c r="D15" s="39" t="s">
        <v>18</v>
      </c>
      <c r="E15" s="35" t="s">
        <v>19</v>
      </c>
    </row>
    <row r="16" spans="1:5" ht="15.75" thickBot="1" x14ac:dyDescent="0.3">
      <c r="A16" s="37"/>
      <c r="B16" s="38"/>
      <c r="C16" s="33" t="s">
        <v>20</v>
      </c>
      <c r="D16" s="34" t="s">
        <v>20</v>
      </c>
      <c r="E16" s="35" t="s">
        <v>20</v>
      </c>
    </row>
    <row r="17" spans="1:5" ht="59.25" customHeight="1" x14ac:dyDescent="0.25">
      <c r="A17" s="40" t="s">
        <v>21</v>
      </c>
      <c r="B17" s="41"/>
      <c r="C17" s="42">
        <f>E17*B8*12</f>
        <v>139571.568</v>
      </c>
      <c r="D17" s="43">
        <f>C17/12</f>
        <v>11630.964</v>
      </c>
      <c r="E17" s="44">
        <v>3.67</v>
      </c>
    </row>
    <row r="18" spans="1:5" ht="146.25" customHeight="1" x14ac:dyDescent="0.25">
      <c r="A18" s="45" t="s">
        <v>22</v>
      </c>
      <c r="B18" s="41" t="s">
        <v>23</v>
      </c>
      <c r="C18" s="46"/>
      <c r="D18" s="47"/>
      <c r="E18" s="48"/>
    </row>
    <row r="19" spans="1:5" ht="78.75" hidden="1" customHeight="1" x14ac:dyDescent="0.25">
      <c r="A19" s="49"/>
      <c r="B19" s="50"/>
      <c r="C19" s="51"/>
      <c r="D19" s="52"/>
      <c r="E19" s="53"/>
    </row>
    <row r="20" spans="1:5" ht="28.5" x14ac:dyDescent="0.25">
      <c r="A20" s="54" t="s">
        <v>24</v>
      </c>
      <c r="B20" s="55"/>
      <c r="C20" s="56">
        <f>E20*B8*12</f>
        <v>112189.68</v>
      </c>
      <c r="D20" s="57">
        <f>C20/12</f>
        <v>9349.14</v>
      </c>
      <c r="E20" s="58">
        <v>2.95</v>
      </c>
    </row>
    <row r="21" spans="1:5" ht="116.25" customHeight="1" x14ac:dyDescent="0.25">
      <c r="A21" s="45" t="s">
        <v>22</v>
      </c>
      <c r="B21" s="41" t="s">
        <v>25</v>
      </c>
      <c r="C21" s="59"/>
      <c r="D21" s="60"/>
      <c r="E21" s="58"/>
    </row>
    <row r="22" spans="1:5" x14ac:dyDescent="0.25">
      <c r="A22" s="61" t="s">
        <v>26</v>
      </c>
      <c r="B22" s="62" t="s">
        <v>27</v>
      </c>
      <c r="C22" s="63">
        <f>E22*12*B8</f>
        <v>60848.640000000007</v>
      </c>
      <c r="D22" s="64">
        <f>C22/12</f>
        <v>5070.72</v>
      </c>
      <c r="E22" s="65">
        <v>1.6</v>
      </c>
    </row>
    <row r="23" spans="1:5" x14ac:dyDescent="0.25">
      <c r="A23" s="66" t="s">
        <v>28</v>
      </c>
      <c r="B23" s="32" t="s">
        <v>29</v>
      </c>
      <c r="C23" s="67"/>
      <c r="D23" s="68"/>
      <c r="E23" s="69" t="s">
        <v>18</v>
      </c>
    </row>
    <row r="24" spans="1:5" x14ac:dyDescent="0.25">
      <c r="A24" s="66" t="s">
        <v>30</v>
      </c>
      <c r="B24" s="32" t="s">
        <v>31</v>
      </c>
      <c r="C24" s="67"/>
      <c r="D24" s="68"/>
      <c r="E24" s="69"/>
    </row>
    <row r="25" spans="1:5" x14ac:dyDescent="0.25">
      <c r="A25" s="66"/>
      <c r="B25" s="32"/>
      <c r="C25" s="67"/>
      <c r="D25" s="68"/>
      <c r="E25" s="69"/>
    </row>
    <row r="26" spans="1:5" x14ac:dyDescent="0.25">
      <c r="A26" s="61" t="s">
        <v>32</v>
      </c>
      <c r="B26" s="62" t="s">
        <v>33</v>
      </c>
      <c r="C26" s="63">
        <f>E26*12*B8</f>
        <v>103442.68799999999</v>
      </c>
      <c r="D26" s="64">
        <f>C26/12</f>
        <v>8620.2240000000002</v>
      </c>
      <c r="E26" s="65">
        <v>2.72</v>
      </c>
    </row>
    <row r="27" spans="1:5" x14ac:dyDescent="0.25">
      <c r="A27" s="66" t="s">
        <v>34</v>
      </c>
      <c r="B27" s="32"/>
      <c r="C27" s="67"/>
      <c r="D27" s="68"/>
      <c r="E27" s="69"/>
    </row>
    <row r="28" spans="1:5" x14ac:dyDescent="0.25">
      <c r="A28" s="70" t="s">
        <v>35</v>
      </c>
      <c r="B28" s="71"/>
      <c r="C28" s="72"/>
      <c r="D28" s="73"/>
      <c r="E28" s="74"/>
    </row>
    <row r="29" spans="1:5" ht="28.5" x14ac:dyDescent="0.25">
      <c r="A29" s="75" t="s">
        <v>36</v>
      </c>
      <c r="B29" s="62"/>
      <c r="C29" s="76">
        <f>E29*12*B8</f>
        <v>249859.728</v>
      </c>
      <c r="D29" s="77">
        <f>C29/12</f>
        <v>20821.644</v>
      </c>
      <c r="E29" s="78">
        <v>6.57</v>
      </c>
    </row>
    <row r="30" spans="1:5" x14ac:dyDescent="0.25">
      <c r="A30" s="110" t="s">
        <v>37</v>
      </c>
      <c r="B30" s="80" t="s">
        <v>110</v>
      </c>
      <c r="C30" s="81"/>
      <c r="D30" s="82"/>
      <c r="E30" s="83"/>
    </row>
    <row r="31" spans="1:5" x14ac:dyDescent="0.25">
      <c r="A31" s="131" t="s">
        <v>38</v>
      </c>
      <c r="B31" s="85"/>
      <c r="C31" s="81"/>
      <c r="D31" s="82"/>
      <c r="E31" s="83"/>
    </row>
    <row r="32" spans="1:5" x14ac:dyDescent="0.25">
      <c r="A32" s="110" t="s">
        <v>111</v>
      </c>
      <c r="B32" s="80" t="s">
        <v>94</v>
      </c>
      <c r="C32" s="81"/>
      <c r="D32" s="82"/>
      <c r="E32" s="83"/>
    </row>
    <row r="33" spans="1:5" x14ac:dyDescent="0.25">
      <c r="A33" s="131"/>
      <c r="B33" s="85"/>
      <c r="C33" s="81"/>
      <c r="D33" s="82"/>
      <c r="E33" s="83"/>
    </row>
    <row r="34" spans="1:5" x14ac:dyDescent="0.25">
      <c r="A34" s="86" t="s">
        <v>39</v>
      </c>
      <c r="B34" s="80"/>
      <c r="C34" s="81"/>
      <c r="D34" s="82"/>
      <c r="E34" s="83"/>
    </row>
    <row r="35" spans="1:5" x14ac:dyDescent="0.25">
      <c r="A35" s="89" t="s">
        <v>81</v>
      </c>
      <c r="B35" s="88" t="s">
        <v>94</v>
      </c>
      <c r="C35" s="81"/>
      <c r="D35" s="82"/>
      <c r="E35" s="83"/>
    </row>
    <row r="36" spans="1:5" x14ac:dyDescent="0.25">
      <c r="A36" s="86" t="s">
        <v>41</v>
      </c>
      <c r="B36" s="80"/>
      <c r="C36" s="81"/>
      <c r="D36" s="82"/>
      <c r="E36" s="83"/>
    </row>
    <row r="37" spans="1:5" x14ac:dyDescent="0.25">
      <c r="A37" s="89" t="s">
        <v>42</v>
      </c>
      <c r="B37" s="88" t="s">
        <v>43</v>
      </c>
      <c r="C37" s="81"/>
      <c r="D37" s="82"/>
      <c r="E37" s="83"/>
    </row>
    <row r="38" spans="1:5" x14ac:dyDescent="0.25">
      <c r="A38" s="89" t="s">
        <v>113</v>
      </c>
      <c r="B38" s="85" t="s">
        <v>43</v>
      </c>
      <c r="C38" s="81"/>
      <c r="D38" s="82"/>
      <c r="E38" s="83"/>
    </row>
    <row r="39" spans="1:5" x14ac:dyDescent="0.25">
      <c r="A39" s="87" t="s">
        <v>44</v>
      </c>
      <c r="B39" s="88"/>
      <c r="C39" s="81"/>
      <c r="D39" s="82"/>
      <c r="E39" s="83"/>
    </row>
    <row r="40" spans="1:5" x14ac:dyDescent="0.25">
      <c r="A40" s="87" t="s">
        <v>84</v>
      </c>
      <c r="B40" s="88"/>
      <c r="C40" s="81"/>
      <c r="D40" s="82"/>
      <c r="E40" s="83"/>
    </row>
    <row r="41" spans="1:5" x14ac:dyDescent="0.25">
      <c r="A41" s="87" t="s">
        <v>45</v>
      </c>
      <c r="B41" s="88" t="s">
        <v>112</v>
      </c>
      <c r="C41" s="81"/>
      <c r="D41" s="82"/>
      <c r="E41" s="83"/>
    </row>
    <row r="42" spans="1:5" ht="44.25" customHeight="1" x14ac:dyDescent="0.25">
      <c r="A42" s="75" t="s">
        <v>46</v>
      </c>
      <c r="B42" s="62"/>
      <c r="C42" s="63">
        <f>E42*12*B8</f>
        <v>296637.11999999994</v>
      </c>
      <c r="D42" s="64">
        <f>C42/12</f>
        <v>24719.759999999995</v>
      </c>
      <c r="E42" s="65">
        <v>7.8</v>
      </c>
    </row>
    <row r="43" spans="1:5" x14ac:dyDescent="0.25">
      <c r="A43" s="91" t="s">
        <v>47</v>
      </c>
      <c r="B43" s="62"/>
      <c r="C43" s="92"/>
      <c r="D43" s="93"/>
      <c r="E43" s="94"/>
    </row>
    <row r="44" spans="1:5" x14ac:dyDescent="0.25">
      <c r="A44" s="95" t="s">
        <v>48</v>
      </c>
      <c r="B44" s="71"/>
      <c r="C44" s="96"/>
      <c r="D44" s="97"/>
      <c r="E44" s="98"/>
    </row>
    <row r="45" spans="1:5" x14ac:dyDescent="0.25">
      <c r="A45" s="91" t="s">
        <v>49</v>
      </c>
      <c r="B45" s="62" t="s">
        <v>50</v>
      </c>
      <c r="C45" s="33"/>
      <c r="D45" s="34"/>
      <c r="E45" s="35"/>
    </row>
    <row r="46" spans="1:5" x14ac:dyDescent="0.25">
      <c r="A46" s="99" t="s">
        <v>92</v>
      </c>
      <c r="B46" s="100" t="s">
        <v>51</v>
      </c>
      <c r="C46" s="33"/>
      <c r="D46" s="34"/>
      <c r="E46" s="35"/>
    </row>
    <row r="47" spans="1:5" x14ac:dyDescent="0.25">
      <c r="A47" s="101" t="s">
        <v>52</v>
      </c>
      <c r="B47" s="100" t="s">
        <v>51</v>
      </c>
      <c r="C47" s="33"/>
      <c r="D47" s="34"/>
      <c r="E47" s="35"/>
    </row>
    <row r="48" spans="1:5" x14ac:dyDescent="0.25">
      <c r="A48" s="99" t="s">
        <v>53</v>
      </c>
      <c r="B48" s="100" t="s">
        <v>51</v>
      </c>
      <c r="C48" s="33"/>
      <c r="D48" s="34"/>
      <c r="E48" s="35"/>
    </row>
    <row r="49" spans="1:5" x14ac:dyDescent="0.25">
      <c r="A49" s="99" t="s">
        <v>54</v>
      </c>
      <c r="B49" s="100" t="s">
        <v>55</v>
      </c>
      <c r="C49" s="33"/>
      <c r="D49" s="34"/>
      <c r="E49" s="35"/>
    </row>
    <row r="50" spans="1:5" x14ac:dyDescent="0.25">
      <c r="A50" s="99" t="s">
        <v>56</v>
      </c>
      <c r="B50" s="100" t="s">
        <v>50</v>
      </c>
      <c r="C50" s="33"/>
      <c r="D50" s="34"/>
      <c r="E50" s="35"/>
    </row>
    <row r="51" spans="1:5" x14ac:dyDescent="0.25">
      <c r="A51" s="102" t="s">
        <v>57</v>
      </c>
      <c r="B51" s="62"/>
      <c r="C51" s="33"/>
      <c r="D51" s="34"/>
      <c r="E51" s="35"/>
    </row>
    <row r="52" spans="1:5" x14ac:dyDescent="0.25">
      <c r="A52" s="84" t="s">
        <v>58</v>
      </c>
      <c r="B52" s="71" t="s">
        <v>50</v>
      </c>
      <c r="C52" s="33"/>
      <c r="D52" s="34"/>
      <c r="E52" s="35"/>
    </row>
    <row r="53" spans="1:5" x14ac:dyDescent="0.25">
      <c r="A53" s="79" t="s">
        <v>59</v>
      </c>
      <c r="B53" s="62"/>
      <c r="C53" s="92"/>
      <c r="D53" s="93"/>
      <c r="E53" s="94"/>
    </row>
    <row r="54" spans="1:5" x14ac:dyDescent="0.25">
      <c r="A54" s="84" t="s">
        <v>60</v>
      </c>
      <c r="B54" s="71"/>
      <c r="C54" s="96"/>
      <c r="D54" s="97"/>
      <c r="E54" s="98"/>
    </row>
    <row r="55" spans="1:5" x14ac:dyDescent="0.25">
      <c r="A55" s="79" t="s">
        <v>61</v>
      </c>
      <c r="B55" s="62"/>
      <c r="C55" s="33"/>
      <c r="D55" s="34"/>
      <c r="E55" s="35"/>
    </row>
    <row r="56" spans="1:5" x14ac:dyDescent="0.25">
      <c r="A56" s="84" t="s">
        <v>62</v>
      </c>
      <c r="B56" s="71" t="s">
        <v>50</v>
      </c>
      <c r="C56" s="33"/>
      <c r="D56" s="34"/>
      <c r="E56" s="35"/>
    </row>
    <row r="57" spans="1:5" x14ac:dyDescent="0.25">
      <c r="A57" s="99" t="s">
        <v>85</v>
      </c>
      <c r="B57" s="100" t="s">
        <v>50</v>
      </c>
      <c r="C57" s="33"/>
      <c r="D57" s="34"/>
      <c r="E57" s="35"/>
    </row>
    <row r="58" spans="1:5" x14ac:dyDescent="0.25">
      <c r="A58" s="99" t="s">
        <v>86</v>
      </c>
      <c r="B58" s="100" t="s">
        <v>87</v>
      </c>
      <c r="C58" s="33"/>
      <c r="D58" s="34"/>
      <c r="E58" s="35"/>
    </row>
    <row r="59" spans="1:5" x14ac:dyDescent="0.25">
      <c r="A59" s="103" t="s">
        <v>88</v>
      </c>
      <c r="B59" s="100" t="s">
        <v>119</v>
      </c>
      <c r="C59" s="33"/>
      <c r="D59" s="34"/>
      <c r="E59" s="35"/>
    </row>
    <row r="60" spans="1:5" x14ac:dyDescent="0.25">
      <c r="A60" s="140" t="s">
        <v>89</v>
      </c>
      <c r="B60" s="100" t="s">
        <v>120</v>
      </c>
      <c r="C60" s="33"/>
      <c r="D60" s="34"/>
      <c r="E60" s="35"/>
    </row>
    <row r="61" spans="1:5" x14ac:dyDescent="0.25">
      <c r="A61" s="99" t="s">
        <v>54</v>
      </c>
      <c r="B61" s="100" t="s">
        <v>80</v>
      </c>
      <c r="C61" s="33"/>
      <c r="D61" s="34"/>
      <c r="E61" s="35"/>
    </row>
    <row r="62" spans="1:5" x14ac:dyDescent="0.25">
      <c r="A62" s="99" t="s">
        <v>56</v>
      </c>
      <c r="B62" s="100" t="s">
        <v>50</v>
      </c>
      <c r="C62" s="33"/>
      <c r="D62" s="34"/>
      <c r="E62" s="35"/>
    </row>
    <row r="63" spans="1:5" x14ac:dyDescent="0.25">
      <c r="A63" s="99" t="s">
        <v>63</v>
      </c>
      <c r="B63" s="100" t="s">
        <v>40</v>
      </c>
      <c r="C63" s="33"/>
      <c r="D63" s="34"/>
      <c r="E63" s="35"/>
    </row>
    <row r="64" spans="1:5" x14ac:dyDescent="0.25">
      <c r="A64" s="103" t="s">
        <v>64</v>
      </c>
      <c r="B64" s="32" t="s">
        <v>50</v>
      </c>
      <c r="C64" s="33"/>
      <c r="D64" s="34"/>
      <c r="E64" s="35"/>
    </row>
    <row r="65" spans="1:5" x14ac:dyDescent="0.25">
      <c r="A65" s="61" t="s">
        <v>65</v>
      </c>
      <c r="B65" s="62" t="s">
        <v>90</v>
      </c>
      <c r="C65" s="63">
        <f>E65*12*B8</f>
        <v>9507.5999999999985</v>
      </c>
      <c r="D65" s="64">
        <f>C65/12</f>
        <v>792.29999999999984</v>
      </c>
      <c r="E65" s="65">
        <v>0.25</v>
      </c>
    </row>
    <row r="66" spans="1:5" x14ac:dyDescent="0.25">
      <c r="A66" s="70" t="s">
        <v>66</v>
      </c>
      <c r="B66" s="71" t="s">
        <v>91</v>
      </c>
      <c r="C66" s="67"/>
      <c r="D66" s="68"/>
      <c r="E66" s="69"/>
    </row>
    <row r="67" spans="1:5" x14ac:dyDescent="0.25">
      <c r="A67" s="104" t="s">
        <v>67</v>
      </c>
      <c r="B67" s="62"/>
      <c r="C67" s="105">
        <f>C17+C20+C22+C26+C29+C42+C65</f>
        <v>972057.02399999986</v>
      </c>
      <c r="D67" s="105">
        <f>D17+D20+D22+D26+D29+D42+D65</f>
        <v>81004.751999999993</v>
      </c>
      <c r="E67" s="65">
        <f>E17+E20+E22+E26+E29+E42+E65</f>
        <v>25.560000000000002</v>
      </c>
    </row>
    <row r="68" spans="1:5" x14ac:dyDescent="0.25">
      <c r="A68" s="106" t="s">
        <v>68</v>
      </c>
      <c r="B68" s="71"/>
      <c r="C68" s="72"/>
      <c r="D68" s="73"/>
      <c r="E68" s="74"/>
    </row>
    <row r="69" spans="1:5" x14ac:dyDescent="0.25">
      <c r="A69" s="61" t="s">
        <v>93</v>
      </c>
      <c r="B69" s="62"/>
      <c r="C69" s="107">
        <f>E69*12*B8</f>
        <v>145808.55360000001</v>
      </c>
      <c r="D69" s="108">
        <f>C69/12</f>
        <v>12150.712800000001</v>
      </c>
      <c r="E69" s="65">
        <f>E67*0.15</f>
        <v>3.8340000000000001</v>
      </c>
    </row>
    <row r="70" spans="1:5" x14ac:dyDescent="0.25">
      <c r="A70" s="66" t="s">
        <v>79</v>
      </c>
      <c r="B70" s="32"/>
      <c r="C70" s="67"/>
      <c r="D70" s="68"/>
      <c r="E70" s="35"/>
    </row>
    <row r="71" spans="1:5" x14ac:dyDescent="0.25">
      <c r="A71" s="70"/>
      <c r="B71" s="71"/>
      <c r="C71" s="72"/>
      <c r="D71" s="73"/>
      <c r="E71" s="109"/>
    </row>
    <row r="72" spans="1:5" x14ac:dyDescent="0.25">
      <c r="A72" s="61" t="s">
        <v>69</v>
      </c>
      <c r="B72" s="110"/>
      <c r="C72" s="107">
        <f>C67+C69</f>
        <v>1117865.5776</v>
      </c>
      <c r="D72" s="111">
        <f>D67+D69</f>
        <v>93155.464799999987</v>
      </c>
      <c r="E72" s="65">
        <f>E67+E69</f>
        <v>29.394000000000002</v>
      </c>
    </row>
    <row r="73" spans="1:5" ht="15.75" thickBot="1" x14ac:dyDescent="0.3">
      <c r="A73" s="112" t="s">
        <v>70</v>
      </c>
      <c r="B73" s="113"/>
      <c r="C73" s="114"/>
      <c r="D73" s="115"/>
      <c r="E73" s="116"/>
    </row>
    <row r="74" spans="1:5" s="118" customFormat="1" x14ac:dyDescent="0.25">
      <c r="A74" s="117"/>
      <c r="B74" s="38"/>
      <c r="C74" s="117"/>
      <c r="D74" s="117"/>
      <c r="E74" s="33"/>
    </row>
    <row r="75" spans="1:5" s="118" customFormat="1" x14ac:dyDescent="0.25">
      <c r="A75" s="117" t="s">
        <v>71</v>
      </c>
      <c r="B75" s="38"/>
      <c r="C75" s="117"/>
      <c r="D75" s="117"/>
      <c r="E75" s="33"/>
    </row>
    <row r="76" spans="1:5" s="118" customFormat="1" ht="15.75" thickBot="1" x14ac:dyDescent="0.3">
      <c r="A76" s="117"/>
      <c r="B76" s="38"/>
      <c r="C76" s="117"/>
      <c r="D76" s="117"/>
      <c r="E76" s="33"/>
    </row>
    <row r="77" spans="1:5" s="118" customFormat="1" x14ac:dyDescent="0.25">
      <c r="A77" s="26"/>
      <c r="B77" s="27"/>
      <c r="C77" s="28" t="s">
        <v>7</v>
      </c>
      <c r="D77" s="29" t="s">
        <v>7</v>
      </c>
      <c r="E77" s="30" t="s">
        <v>8</v>
      </c>
    </row>
    <row r="78" spans="1:5" s="118" customFormat="1" x14ac:dyDescent="0.25">
      <c r="A78" s="31" t="s">
        <v>9</v>
      </c>
      <c r="B78" s="32" t="s">
        <v>10</v>
      </c>
      <c r="C78" s="33" t="s">
        <v>11</v>
      </c>
      <c r="D78" s="34" t="s">
        <v>11</v>
      </c>
      <c r="E78" s="35" t="s">
        <v>12</v>
      </c>
    </row>
    <row r="79" spans="1:5" s="118" customFormat="1" x14ac:dyDescent="0.25">
      <c r="A79" s="31" t="s">
        <v>13</v>
      </c>
      <c r="B79" s="32" t="s">
        <v>14</v>
      </c>
      <c r="C79" s="33" t="s">
        <v>15</v>
      </c>
      <c r="D79" s="34" t="s">
        <v>16</v>
      </c>
      <c r="E79" s="36" t="s">
        <v>17</v>
      </c>
    </row>
    <row r="80" spans="1:5" s="118" customFormat="1" x14ac:dyDescent="0.25">
      <c r="A80" s="37"/>
      <c r="B80" s="38"/>
      <c r="C80" s="9" t="s">
        <v>18</v>
      </c>
      <c r="D80" s="39" t="s">
        <v>18</v>
      </c>
      <c r="E80" s="35" t="s">
        <v>19</v>
      </c>
    </row>
    <row r="81" spans="1:5" s="118" customFormat="1" ht="15.75" thickBot="1" x14ac:dyDescent="0.3">
      <c r="A81" s="37"/>
      <c r="B81" s="38"/>
      <c r="C81" s="33" t="s">
        <v>20</v>
      </c>
      <c r="D81" s="34" t="s">
        <v>20</v>
      </c>
      <c r="E81" s="35" t="s">
        <v>20</v>
      </c>
    </row>
    <row r="82" spans="1:5" x14ac:dyDescent="0.25">
      <c r="A82" s="135" t="s">
        <v>72</v>
      </c>
      <c r="B82" s="119" t="s">
        <v>73</v>
      </c>
      <c r="C82" s="120"/>
      <c r="D82" s="121"/>
      <c r="E82" s="122"/>
    </row>
    <row r="83" spans="1:5" x14ac:dyDescent="0.25">
      <c r="A83" s="136" t="s">
        <v>74</v>
      </c>
      <c r="B83" s="32"/>
      <c r="C83" s="123">
        <f>D83*12</f>
        <v>83666.880000000005</v>
      </c>
      <c r="D83" s="108">
        <f>E83*B8</f>
        <v>6972.24</v>
      </c>
      <c r="E83" s="124">
        <v>2.2000000000000002</v>
      </c>
    </row>
    <row r="84" spans="1:5" ht="15.75" thickBot="1" x14ac:dyDescent="0.3">
      <c r="A84" s="137"/>
      <c r="B84" s="125"/>
      <c r="C84" s="126"/>
      <c r="D84" s="127"/>
      <c r="E84" s="128"/>
    </row>
    <row r="85" spans="1:5" x14ac:dyDescent="0.25">
      <c r="A85" s="136" t="s">
        <v>105</v>
      </c>
      <c r="B85" s="32"/>
      <c r="C85" s="123"/>
      <c r="D85" s="108"/>
      <c r="E85" s="69"/>
    </row>
    <row r="86" spans="1:5" x14ac:dyDescent="0.25">
      <c r="A86" s="136"/>
      <c r="B86" s="32" t="s">
        <v>115</v>
      </c>
      <c r="C86" s="123">
        <f>D86*12</f>
        <v>47538</v>
      </c>
      <c r="D86" s="108">
        <f>E86*B8</f>
        <v>3961.5</v>
      </c>
      <c r="E86" s="124">
        <v>1.25</v>
      </c>
    </row>
    <row r="87" spans="1:5" ht="15.75" thickBot="1" x14ac:dyDescent="0.3">
      <c r="A87" s="138"/>
      <c r="B87" s="125"/>
      <c r="C87" s="129"/>
      <c r="D87" s="130"/>
      <c r="E87" s="128"/>
    </row>
    <row r="88" spans="1:5" x14ac:dyDescent="0.25">
      <c r="A88" s="61" t="s">
        <v>77</v>
      </c>
      <c r="B88" s="110"/>
      <c r="C88" s="107">
        <f>SUM(C83:C87)</f>
        <v>131204.88</v>
      </c>
      <c r="D88" s="111">
        <f>SUM(D83:D87)</f>
        <v>10933.74</v>
      </c>
      <c r="E88" s="65">
        <f>SUM(E83:E87)</f>
        <v>3.45</v>
      </c>
    </row>
    <row r="89" spans="1:5" ht="15.75" thickBot="1" x14ac:dyDescent="0.3">
      <c r="A89" s="112" t="s">
        <v>78</v>
      </c>
      <c r="B89" s="113"/>
      <c r="C89" s="114"/>
      <c r="D89" s="115"/>
      <c r="E89" s="116"/>
    </row>
    <row r="90" spans="1:5" x14ac:dyDescent="0.25">
      <c r="A90" s="117"/>
      <c r="B90" s="9"/>
      <c r="C90" s="117"/>
      <c r="D90" s="117"/>
      <c r="E90" s="33"/>
    </row>
    <row r="91" spans="1:5" x14ac:dyDescent="0.25">
      <c r="C91" s="90">
        <f>C88+C72</f>
        <v>1249070.4575999998</v>
      </c>
      <c r="D91" s="90">
        <f>SUM(D88+D72)</f>
        <v>104089.20479999999</v>
      </c>
      <c r="E91" s="90">
        <f>E72+E88</f>
        <v>32.844000000000001</v>
      </c>
    </row>
    <row r="98" spans="1:3" x14ac:dyDescent="0.25">
      <c r="A98" t="s">
        <v>95</v>
      </c>
      <c r="C98" t="s">
        <v>99</v>
      </c>
    </row>
    <row r="99" spans="1:3" x14ac:dyDescent="0.25">
      <c r="A99" t="s">
        <v>96</v>
      </c>
      <c r="C99" t="s">
        <v>100</v>
      </c>
    </row>
    <row r="102" spans="1:3" x14ac:dyDescent="0.25">
      <c r="A102" t="s">
        <v>97</v>
      </c>
      <c r="C102" t="s">
        <v>101</v>
      </c>
    </row>
    <row r="103" spans="1:3" x14ac:dyDescent="0.25">
      <c r="A103" t="s">
        <v>98</v>
      </c>
    </row>
  </sheetData>
  <pageMargins left="0.25" right="0.25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opLeftCell="A77" workbookViewId="0">
      <selection activeCell="A59" sqref="A59:XFD60"/>
    </sheetView>
  </sheetViews>
  <sheetFormatPr defaultColWidth="11.5703125" defaultRowHeight="15" x14ac:dyDescent="0.25"/>
  <cols>
    <col min="1" max="1" width="72.28515625" customWidth="1"/>
    <col min="2" max="2" width="41.5703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8.75" customHeight="1" x14ac:dyDescent="0.3">
      <c r="A1" s="1" t="s">
        <v>118</v>
      </c>
      <c r="B1" s="1"/>
      <c r="C1" s="1"/>
      <c r="D1" s="1"/>
      <c r="E1" s="2"/>
    </row>
    <row r="2" spans="1:5" ht="18.75" customHeight="1" x14ac:dyDescent="0.3">
      <c r="A2" s="3" t="s">
        <v>117</v>
      </c>
      <c r="B2" s="3"/>
      <c r="C2" s="3"/>
      <c r="D2" s="3"/>
      <c r="E2" s="4"/>
    </row>
    <row r="3" spans="1:5" ht="20.25" customHeight="1" x14ac:dyDescent="0.3">
      <c r="A3" s="1" t="s">
        <v>116</v>
      </c>
      <c r="B3" s="141"/>
      <c r="C3" s="4"/>
      <c r="D3" s="4"/>
      <c r="E3" s="4"/>
    </row>
    <row r="4" spans="1:5" ht="15.75" customHeight="1" thickBot="1" x14ac:dyDescent="0.3">
      <c r="A4" s="4"/>
      <c r="B4" s="4"/>
      <c r="C4" s="4"/>
      <c r="D4" s="4"/>
      <c r="E4" s="4"/>
    </row>
    <row r="5" spans="1:5" x14ac:dyDescent="0.25">
      <c r="A5" s="5" t="s">
        <v>104</v>
      </c>
      <c r="B5" s="6"/>
      <c r="C5" s="7"/>
      <c r="D5" s="7"/>
      <c r="E5" s="8"/>
    </row>
    <row r="6" spans="1:5" x14ac:dyDescent="0.25">
      <c r="A6" s="10" t="s">
        <v>0</v>
      </c>
      <c r="B6" s="11">
        <v>5436.1</v>
      </c>
      <c r="C6" s="12"/>
      <c r="D6" s="12"/>
      <c r="E6" s="13"/>
    </row>
    <row r="7" spans="1:5" x14ac:dyDescent="0.25">
      <c r="A7" s="14" t="s">
        <v>1</v>
      </c>
      <c r="B7" s="15" t="s">
        <v>2</v>
      </c>
      <c r="C7" s="16"/>
      <c r="D7" s="16"/>
      <c r="E7" s="17"/>
    </row>
    <row r="8" spans="1:5" x14ac:dyDescent="0.25">
      <c r="A8" s="18" t="s">
        <v>3</v>
      </c>
      <c r="B8" s="11">
        <v>3187</v>
      </c>
      <c r="C8" s="12"/>
      <c r="D8" s="12"/>
      <c r="E8" s="13"/>
    </row>
    <row r="9" spans="1:5" x14ac:dyDescent="0.25">
      <c r="A9" s="10" t="s">
        <v>4</v>
      </c>
      <c r="B9" s="19">
        <v>2249.1</v>
      </c>
      <c r="C9" s="9"/>
      <c r="D9" s="9"/>
      <c r="E9" s="20"/>
    </row>
    <row r="10" spans="1:5" x14ac:dyDescent="0.25">
      <c r="A10" s="21" t="s">
        <v>5</v>
      </c>
      <c r="B10" s="22">
        <v>3</v>
      </c>
      <c r="C10" s="23"/>
      <c r="D10" s="23"/>
      <c r="E10" s="24"/>
    </row>
    <row r="11" spans="1:5" ht="15.75" thickBot="1" x14ac:dyDescent="0.3">
      <c r="A11" s="25" t="s">
        <v>6</v>
      </c>
      <c r="B11" s="22">
        <v>2</v>
      </c>
      <c r="C11" s="23"/>
      <c r="D11" s="23"/>
      <c r="E11" s="24"/>
    </row>
    <row r="12" spans="1:5" x14ac:dyDescent="0.25">
      <c r="A12" s="26"/>
      <c r="B12" s="27"/>
      <c r="C12" s="28" t="s">
        <v>7</v>
      </c>
      <c r="D12" s="29" t="s">
        <v>7</v>
      </c>
      <c r="E12" s="30" t="s">
        <v>8</v>
      </c>
    </row>
    <row r="13" spans="1:5" x14ac:dyDescent="0.25">
      <c r="A13" s="31" t="s">
        <v>9</v>
      </c>
      <c r="B13" s="32" t="s">
        <v>10</v>
      </c>
      <c r="C13" s="33" t="s">
        <v>11</v>
      </c>
      <c r="D13" s="34" t="s">
        <v>11</v>
      </c>
      <c r="E13" s="35" t="s">
        <v>12</v>
      </c>
    </row>
    <row r="14" spans="1:5" x14ac:dyDescent="0.25">
      <c r="A14" s="31" t="s">
        <v>13</v>
      </c>
      <c r="B14" s="32" t="s">
        <v>14</v>
      </c>
      <c r="C14" s="33" t="s">
        <v>15</v>
      </c>
      <c r="D14" s="34" t="s">
        <v>16</v>
      </c>
      <c r="E14" s="36" t="s">
        <v>17</v>
      </c>
    </row>
    <row r="15" spans="1:5" x14ac:dyDescent="0.25">
      <c r="A15" s="37"/>
      <c r="B15" s="38"/>
      <c r="C15" s="9" t="s">
        <v>18</v>
      </c>
      <c r="D15" s="39" t="s">
        <v>18</v>
      </c>
      <c r="E15" s="35" t="s">
        <v>19</v>
      </c>
    </row>
    <row r="16" spans="1:5" ht="15.75" thickBot="1" x14ac:dyDescent="0.3">
      <c r="A16" s="37"/>
      <c r="B16" s="38"/>
      <c r="C16" s="33" t="s">
        <v>20</v>
      </c>
      <c r="D16" s="34" t="s">
        <v>20</v>
      </c>
      <c r="E16" s="35" t="s">
        <v>20</v>
      </c>
    </row>
    <row r="17" spans="1:5" ht="59.25" customHeight="1" x14ac:dyDescent="0.25">
      <c r="A17" s="40" t="s">
        <v>21</v>
      </c>
      <c r="B17" s="41"/>
      <c r="C17" s="42">
        <f>E17*B8*12</f>
        <v>140355.47999999998</v>
      </c>
      <c r="D17" s="43">
        <f>C17/12</f>
        <v>11696.289999999999</v>
      </c>
      <c r="E17" s="44">
        <v>3.67</v>
      </c>
    </row>
    <row r="18" spans="1:5" ht="146.25" customHeight="1" x14ac:dyDescent="0.25">
      <c r="A18" s="45" t="s">
        <v>22</v>
      </c>
      <c r="B18" s="41" t="s">
        <v>23</v>
      </c>
      <c r="C18" s="46"/>
      <c r="D18" s="47"/>
      <c r="E18" s="48"/>
    </row>
    <row r="19" spans="1:5" ht="78.75" hidden="1" customHeight="1" x14ac:dyDescent="0.25">
      <c r="A19" s="49"/>
      <c r="B19" s="50"/>
      <c r="C19" s="51"/>
      <c r="D19" s="52"/>
      <c r="E19" s="53"/>
    </row>
    <row r="20" spans="1:5" ht="28.5" x14ac:dyDescent="0.25">
      <c r="A20" s="54" t="s">
        <v>24</v>
      </c>
      <c r="B20" s="55"/>
      <c r="C20" s="56">
        <f>E20*B8*12</f>
        <v>112819.80000000002</v>
      </c>
      <c r="D20" s="57">
        <f>C20/12</f>
        <v>9401.6500000000015</v>
      </c>
      <c r="E20" s="58">
        <v>2.95</v>
      </c>
    </row>
    <row r="21" spans="1:5" ht="116.25" customHeight="1" x14ac:dyDescent="0.25">
      <c r="A21" s="45" t="s">
        <v>22</v>
      </c>
      <c r="B21" s="41" t="s">
        <v>25</v>
      </c>
      <c r="C21" s="59"/>
      <c r="D21" s="60"/>
      <c r="E21" s="58"/>
    </row>
    <row r="22" spans="1:5" x14ac:dyDescent="0.25">
      <c r="A22" s="61" t="s">
        <v>26</v>
      </c>
      <c r="B22" s="62" t="s">
        <v>27</v>
      </c>
      <c r="C22" s="63">
        <f>E22*12*B8</f>
        <v>61190.400000000009</v>
      </c>
      <c r="D22" s="64">
        <f>C22/12</f>
        <v>5099.2000000000007</v>
      </c>
      <c r="E22" s="65">
        <v>1.6</v>
      </c>
    </row>
    <row r="23" spans="1:5" x14ac:dyDescent="0.25">
      <c r="A23" s="66" t="s">
        <v>28</v>
      </c>
      <c r="B23" s="32" t="s">
        <v>29</v>
      </c>
      <c r="C23" s="67"/>
      <c r="D23" s="68"/>
      <c r="E23" s="69" t="s">
        <v>18</v>
      </c>
    </row>
    <row r="24" spans="1:5" x14ac:dyDescent="0.25">
      <c r="A24" s="66" t="s">
        <v>30</v>
      </c>
      <c r="B24" s="32" t="s">
        <v>31</v>
      </c>
      <c r="C24" s="67"/>
      <c r="D24" s="68"/>
      <c r="E24" s="69"/>
    </row>
    <row r="25" spans="1:5" x14ac:dyDescent="0.25">
      <c r="A25" s="66"/>
      <c r="B25" s="32"/>
      <c r="C25" s="67"/>
      <c r="D25" s="68"/>
      <c r="E25" s="69"/>
    </row>
    <row r="26" spans="1:5" x14ac:dyDescent="0.25">
      <c r="A26" s="61" t="s">
        <v>32</v>
      </c>
      <c r="B26" s="62" t="s">
        <v>33</v>
      </c>
      <c r="C26" s="63">
        <f>E26*12*B8</f>
        <v>104023.68000000001</v>
      </c>
      <c r="D26" s="64">
        <f>C26/12</f>
        <v>8668.6400000000012</v>
      </c>
      <c r="E26" s="65">
        <v>2.72</v>
      </c>
    </row>
    <row r="27" spans="1:5" x14ac:dyDescent="0.25">
      <c r="A27" s="66" t="s">
        <v>34</v>
      </c>
      <c r="B27" s="32"/>
      <c r="C27" s="67"/>
      <c r="D27" s="68"/>
      <c r="E27" s="69"/>
    </row>
    <row r="28" spans="1:5" x14ac:dyDescent="0.25">
      <c r="A28" s="70" t="s">
        <v>35</v>
      </c>
      <c r="B28" s="71"/>
      <c r="C28" s="72"/>
      <c r="D28" s="73"/>
      <c r="E28" s="74"/>
    </row>
    <row r="29" spans="1:5" ht="28.5" x14ac:dyDescent="0.25">
      <c r="A29" s="75" t="s">
        <v>36</v>
      </c>
      <c r="B29" s="62"/>
      <c r="C29" s="76">
        <f>E29*12*B8</f>
        <v>251263.08000000002</v>
      </c>
      <c r="D29" s="77">
        <f>C29/12</f>
        <v>20938.59</v>
      </c>
      <c r="E29" s="78">
        <v>6.57</v>
      </c>
    </row>
    <row r="30" spans="1:5" x14ac:dyDescent="0.25">
      <c r="A30" s="110" t="s">
        <v>37</v>
      </c>
      <c r="B30" s="80" t="s">
        <v>110</v>
      </c>
      <c r="C30" s="81"/>
      <c r="D30" s="82"/>
      <c r="E30" s="83"/>
    </row>
    <row r="31" spans="1:5" x14ac:dyDescent="0.25">
      <c r="A31" s="131" t="s">
        <v>38</v>
      </c>
      <c r="B31" s="85"/>
      <c r="C31" s="81"/>
      <c r="D31" s="82"/>
      <c r="E31" s="83"/>
    </row>
    <row r="32" spans="1:5" x14ac:dyDescent="0.25">
      <c r="A32" s="110" t="s">
        <v>111</v>
      </c>
      <c r="B32" s="80" t="s">
        <v>94</v>
      </c>
      <c r="C32" s="81"/>
      <c r="D32" s="82"/>
      <c r="E32" s="83"/>
    </row>
    <row r="33" spans="1:5" x14ac:dyDescent="0.25">
      <c r="A33" s="131"/>
      <c r="B33" s="85"/>
      <c r="C33" s="81"/>
      <c r="D33" s="82"/>
      <c r="E33" s="83"/>
    </row>
    <row r="34" spans="1:5" x14ac:dyDescent="0.25">
      <c r="A34" s="86" t="s">
        <v>39</v>
      </c>
      <c r="B34" s="80"/>
      <c r="C34" s="81"/>
      <c r="D34" s="82"/>
      <c r="E34" s="83"/>
    </row>
    <row r="35" spans="1:5" x14ac:dyDescent="0.25">
      <c r="A35" s="89" t="s">
        <v>81</v>
      </c>
      <c r="B35" s="88" t="s">
        <v>94</v>
      </c>
      <c r="C35" s="81"/>
      <c r="D35" s="82"/>
      <c r="E35" s="83"/>
    </row>
    <row r="36" spans="1:5" x14ac:dyDescent="0.25">
      <c r="A36" s="86" t="s">
        <v>41</v>
      </c>
      <c r="B36" s="80"/>
      <c r="C36" s="81"/>
      <c r="D36" s="82"/>
      <c r="E36" s="83"/>
    </row>
    <row r="37" spans="1:5" x14ac:dyDescent="0.25">
      <c r="A37" s="89" t="s">
        <v>42</v>
      </c>
      <c r="B37" s="88" t="s">
        <v>43</v>
      </c>
      <c r="C37" s="81"/>
      <c r="D37" s="82"/>
      <c r="E37" s="83"/>
    </row>
    <row r="38" spans="1:5" x14ac:dyDescent="0.25">
      <c r="A38" s="89" t="s">
        <v>113</v>
      </c>
      <c r="B38" s="85" t="s">
        <v>43</v>
      </c>
      <c r="C38" s="81"/>
      <c r="D38" s="82"/>
      <c r="E38" s="83"/>
    </row>
    <row r="39" spans="1:5" x14ac:dyDescent="0.25">
      <c r="A39" s="87" t="s">
        <v>44</v>
      </c>
      <c r="B39" s="88"/>
      <c r="C39" s="81"/>
      <c r="D39" s="82"/>
      <c r="E39" s="83"/>
    </row>
    <row r="40" spans="1:5" x14ac:dyDescent="0.25">
      <c r="A40" s="87" t="s">
        <v>84</v>
      </c>
      <c r="B40" s="88"/>
      <c r="C40" s="81"/>
      <c r="D40" s="82"/>
      <c r="E40" s="83"/>
    </row>
    <row r="41" spans="1:5" x14ac:dyDescent="0.25">
      <c r="A41" s="87" t="s">
        <v>45</v>
      </c>
      <c r="B41" s="88" t="s">
        <v>112</v>
      </c>
      <c r="C41" s="81"/>
      <c r="D41" s="82"/>
      <c r="E41" s="83"/>
    </row>
    <row r="42" spans="1:5" ht="44.25" customHeight="1" x14ac:dyDescent="0.25">
      <c r="A42" s="75" t="s">
        <v>46</v>
      </c>
      <c r="B42" s="62"/>
      <c r="C42" s="63">
        <f>E42*12*B8</f>
        <v>298303.19999999995</v>
      </c>
      <c r="D42" s="64">
        <f>C42/12</f>
        <v>24858.599999999995</v>
      </c>
      <c r="E42" s="65">
        <v>7.8</v>
      </c>
    </row>
    <row r="43" spans="1:5" x14ac:dyDescent="0.25">
      <c r="A43" s="91" t="s">
        <v>47</v>
      </c>
      <c r="B43" s="62"/>
      <c r="C43" s="92"/>
      <c r="D43" s="93"/>
      <c r="E43" s="94"/>
    </row>
    <row r="44" spans="1:5" x14ac:dyDescent="0.25">
      <c r="A44" s="95" t="s">
        <v>48</v>
      </c>
      <c r="B44" s="71"/>
      <c r="C44" s="96"/>
      <c r="D44" s="97"/>
      <c r="E44" s="98"/>
    </row>
    <row r="45" spans="1:5" x14ac:dyDescent="0.25">
      <c r="A45" s="91" t="s">
        <v>49</v>
      </c>
      <c r="B45" s="62" t="s">
        <v>50</v>
      </c>
      <c r="C45" s="33"/>
      <c r="D45" s="34"/>
      <c r="E45" s="35"/>
    </row>
    <row r="46" spans="1:5" x14ac:dyDescent="0.25">
      <c r="A46" s="99" t="s">
        <v>92</v>
      </c>
      <c r="B46" s="100" t="s">
        <v>51</v>
      </c>
      <c r="C46" s="33"/>
      <c r="D46" s="34"/>
      <c r="E46" s="35"/>
    </row>
    <row r="47" spans="1:5" x14ac:dyDescent="0.25">
      <c r="A47" s="101" t="s">
        <v>52</v>
      </c>
      <c r="B47" s="100" t="s">
        <v>51</v>
      </c>
      <c r="C47" s="33"/>
      <c r="D47" s="34"/>
      <c r="E47" s="35"/>
    </row>
    <row r="48" spans="1:5" x14ac:dyDescent="0.25">
      <c r="A48" s="99" t="s">
        <v>53</v>
      </c>
      <c r="B48" s="100" t="s">
        <v>51</v>
      </c>
      <c r="C48" s="33"/>
      <c r="D48" s="34"/>
      <c r="E48" s="35"/>
    </row>
    <row r="49" spans="1:5" x14ac:dyDescent="0.25">
      <c r="A49" s="99" t="s">
        <v>54</v>
      </c>
      <c r="B49" s="100" t="s">
        <v>55</v>
      </c>
      <c r="C49" s="33"/>
      <c r="D49" s="34"/>
      <c r="E49" s="35"/>
    </row>
    <row r="50" spans="1:5" x14ac:dyDescent="0.25">
      <c r="A50" s="99" t="s">
        <v>56</v>
      </c>
      <c r="B50" s="100" t="s">
        <v>50</v>
      </c>
      <c r="C50" s="33"/>
      <c r="D50" s="34"/>
      <c r="E50" s="35"/>
    </row>
    <row r="51" spans="1:5" x14ac:dyDescent="0.25">
      <c r="A51" s="102" t="s">
        <v>57</v>
      </c>
      <c r="B51" s="62"/>
      <c r="C51" s="33"/>
      <c r="D51" s="34"/>
      <c r="E51" s="35"/>
    </row>
    <row r="52" spans="1:5" x14ac:dyDescent="0.25">
      <c r="A52" s="84" t="s">
        <v>58</v>
      </c>
      <c r="B52" s="71" t="s">
        <v>50</v>
      </c>
      <c r="C52" s="33"/>
      <c r="D52" s="34"/>
      <c r="E52" s="35"/>
    </row>
    <row r="53" spans="1:5" x14ac:dyDescent="0.25">
      <c r="A53" s="79" t="s">
        <v>59</v>
      </c>
      <c r="B53" s="62"/>
      <c r="C53" s="92"/>
      <c r="D53" s="93"/>
      <c r="E53" s="94"/>
    </row>
    <row r="54" spans="1:5" x14ac:dyDescent="0.25">
      <c r="A54" s="84" t="s">
        <v>60</v>
      </c>
      <c r="B54" s="71"/>
      <c r="C54" s="96"/>
      <c r="D54" s="97"/>
      <c r="E54" s="98"/>
    </row>
    <row r="55" spans="1:5" x14ac:dyDescent="0.25">
      <c r="A55" s="79" t="s">
        <v>61</v>
      </c>
      <c r="B55" s="62"/>
      <c r="C55" s="33"/>
      <c r="D55" s="34"/>
      <c r="E55" s="35"/>
    </row>
    <row r="56" spans="1:5" x14ac:dyDescent="0.25">
      <c r="A56" s="84" t="s">
        <v>62</v>
      </c>
      <c r="B56" s="71" t="s">
        <v>50</v>
      </c>
      <c r="C56" s="33"/>
      <c r="D56" s="34"/>
      <c r="E56" s="35"/>
    </row>
    <row r="57" spans="1:5" x14ac:dyDescent="0.25">
      <c r="A57" s="99" t="s">
        <v>85</v>
      </c>
      <c r="B57" s="100" t="s">
        <v>50</v>
      </c>
      <c r="C57" s="33"/>
      <c r="D57" s="34"/>
      <c r="E57" s="35"/>
    </row>
    <row r="58" spans="1:5" x14ac:dyDescent="0.25">
      <c r="A58" s="99" t="s">
        <v>86</v>
      </c>
      <c r="B58" s="100" t="s">
        <v>87</v>
      </c>
      <c r="C58" s="33"/>
      <c r="D58" s="34"/>
      <c r="E58" s="35"/>
    </row>
    <row r="59" spans="1:5" x14ac:dyDescent="0.25">
      <c r="A59" s="103" t="s">
        <v>88</v>
      </c>
      <c r="B59" s="100" t="s">
        <v>119</v>
      </c>
      <c r="C59" s="33"/>
      <c r="D59" s="34"/>
      <c r="E59" s="35"/>
    </row>
    <row r="60" spans="1:5" x14ac:dyDescent="0.25">
      <c r="A60" s="140" t="s">
        <v>89</v>
      </c>
      <c r="B60" s="100" t="s">
        <v>120</v>
      </c>
      <c r="C60" s="33"/>
      <c r="D60" s="34"/>
      <c r="E60" s="35"/>
    </row>
    <row r="61" spans="1:5" x14ac:dyDescent="0.25">
      <c r="A61" s="99" t="s">
        <v>54</v>
      </c>
      <c r="B61" s="100" t="s">
        <v>80</v>
      </c>
      <c r="C61" s="33"/>
      <c r="D61" s="34"/>
      <c r="E61" s="35"/>
    </row>
    <row r="62" spans="1:5" x14ac:dyDescent="0.25">
      <c r="A62" s="99" t="s">
        <v>56</v>
      </c>
      <c r="B62" s="100" t="s">
        <v>50</v>
      </c>
      <c r="C62" s="33"/>
      <c r="D62" s="34"/>
      <c r="E62" s="35"/>
    </row>
    <row r="63" spans="1:5" x14ac:dyDescent="0.25">
      <c r="A63" s="99" t="s">
        <v>63</v>
      </c>
      <c r="B63" s="100" t="s">
        <v>40</v>
      </c>
      <c r="C63" s="33"/>
      <c r="D63" s="34"/>
      <c r="E63" s="35"/>
    </row>
    <row r="64" spans="1:5" x14ac:dyDescent="0.25">
      <c r="A64" s="103" t="s">
        <v>64</v>
      </c>
      <c r="B64" s="32" t="s">
        <v>50</v>
      </c>
      <c r="C64" s="33"/>
      <c r="D64" s="34"/>
      <c r="E64" s="35"/>
    </row>
    <row r="65" spans="1:5" x14ac:dyDescent="0.25">
      <c r="A65" s="61" t="s">
        <v>65</v>
      </c>
      <c r="B65" s="62" t="s">
        <v>90</v>
      </c>
      <c r="C65" s="63">
        <f>E65*12*B8</f>
        <v>9561</v>
      </c>
      <c r="D65" s="64">
        <f>C65/12</f>
        <v>796.75</v>
      </c>
      <c r="E65" s="65">
        <v>0.25</v>
      </c>
    </row>
    <row r="66" spans="1:5" x14ac:dyDescent="0.25">
      <c r="A66" s="70" t="s">
        <v>66</v>
      </c>
      <c r="B66" s="71" t="s">
        <v>91</v>
      </c>
      <c r="C66" s="67"/>
      <c r="D66" s="68"/>
      <c r="E66" s="69"/>
    </row>
    <row r="67" spans="1:5" x14ac:dyDescent="0.25">
      <c r="A67" s="104" t="s">
        <v>67</v>
      </c>
      <c r="B67" s="62"/>
      <c r="C67" s="105">
        <f>C17+C20+C22+C26+C29+C42+C65</f>
        <v>977516.6399999999</v>
      </c>
      <c r="D67" s="105">
        <f>D17+D20+D22+D26+D29+D42+D65</f>
        <v>81459.72</v>
      </c>
      <c r="E67" s="65">
        <f>E17+E20+E22+E26+E29+E42+E65</f>
        <v>25.560000000000002</v>
      </c>
    </row>
    <row r="68" spans="1:5" x14ac:dyDescent="0.25">
      <c r="A68" s="106" t="s">
        <v>68</v>
      </c>
      <c r="B68" s="71"/>
      <c r="C68" s="72"/>
      <c r="D68" s="73"/>
      <c r="E68" s="74"/>
    </row>
    <row r="69" spans="1:5" x14ac:dyDescent="0.25">
      <c r="A69" s="61" t="s">
        <v>93</v>
      </c>
      <c r="B69" s="62"/>
      <c r="C69" s="107">
        <f>E69*12*B8</f>
        <v>146627.49600000001</v>
      </c>
      <c r="D69" s="108">
        <f>C69/12</f>
        <v>12218.958000000001</v>
      </c>
      <c r="E69" s="65">
        <f>E67*0.15</f>
        <v>3.8340000000000001</v>
      </c>
    </row>
    <row r="70" spans="1:5" x14ac:dyDescent="0.25">
      <c r="A70" s="66" t="s">
        <v>79</v>
      </c>
      <c r="B70" s="32"/>
      <c r="C70" s="67"/>
      <c r="D70" s="68"/>
      <c r="E70" s="35"/>
    </row>
    <row r="71" spans="1:5" x14ac:dyDescent="0.25">
      <c r="A71" s="70"/>
      <c r="B71" s="71"/>
      <c r="C71" s="72"/>
      <c r="D71" s="73"/>
      <c r="E71" s="109"/>
    </row>
    <row r="72" spans="1:5" x14ac:dyDescent="0.25">
      <c r="A72" s="61" t="s">
        <v>69</v>
      </c>
      <c r="B72" s="110"/>
      <c r="C72" s="107">
        <f>C67+C69</f>
        <v>1124144.1359999999</v>
      </c>
      <c r="D72" s="111">
        <f>D67+D69</f>
        <v>93678.678</v>
      </c>
      <c r="E72" s="65">
        <f>E67+E69</f>
        <v>29.394000000000002</v>
      </c>
    </row>
    <row r="73" spans="1:5" ht="15.75" thickBot="1" x14ac:dyDescent="0.3">
      <c r="A73" s="112" t="s">
        <v>70</v>
      </c>
      <c r="B73" s="113"/>
      <c r="C73" s="114"/>
      <c r="D73" s="115"/>
      <c r="E73" s="116"/>
    </row>
    <row r="74" spans="1:5" s="118" customFormat="1" x14ac:dyDescent="0.25">
      <c r="A74" s="117"/>
      <c r="B74" s="38"/>
      <c r="C74" s="117"/>
      <c r="D74" s="117"/>
      <c r="E74" s="33"/>
    </row>
    <row r="75" spans="1:5" s="118" customFormat="1" x14ac:dyDescent="0.25">
      <c r="A75" s="117" t="s">
        <v>71</v>
      </c>
      <c r="B75" s="38"/>
      <c r="C75" s="117"/>
      <c r="D75" s="117"/>
      <c r="E75" s="33"/>
    </row>
    <row r="76" spans="1:5" s="118" customFormat="1" ht="15.75" thickBot="1" x14ac:dyDescent="0.3">
      <c r="A76" s="117"/>
      <c r="B76" s="38"/>
      <c r="C76" s="117"/>
      <c r="D76" s="117"/>
      <c r="E76" s="33"/>
    </row>
    <row r="77" spans="1:5" s="118" customFormat="1" x14ac:dyDescent="0.25">
      <c r="A77" s="26"/>
      <c r="B77" s="27"/>
      <c r="C77" s="28" t="s">
        <v>7</v>
      </c>
      <c r="D77" s="29" t="s">
        <v>7</v>
      </c>
      <c r="E77" s="30" t="s">
        <v>8</v>
      </c>
    </row>
    <row r="78" spans="1:5" s="118" customFormat="1" x14ac:dyDescent="0.25">
      <c r="A78" s="31" t="s">
        <v>9</v>
      </c>
      <c r="B78" s="32" t="s">
        <v>10</v>
      </c>
      <c r="C78" s="33" t="s">
        <v>11</v>
      </c>
      <c r="D78" s="34" t="s">
        <v>11</v>
      </c>
      <c r="E78" s="35" t="s">
        <v>12</v>
      </c>
    </row>
    <row r="79" spans="1:5" s="118" customFormat="1" x14ac:dyDescent="0.25">
      <c r="A79" s="31" t="s">
        <v>13</v>
      </c>
      <c r="B79" s="32" t="s">
        <v>14</v>
      </c>
      <c r="C79" s="33" t="s">
        <v>15</v>
      </c>
      <c r="D79" s="34" t="s">
        <v>16</v>
      </c>
      <c r="E79" s="36" t="s">
        <v>17</v>
      </c>
    </row>
    <row r="80" spans="1:5" s="118" customFormat="1" x14ac:dyDescent="0.25">
      <c r="A80" s="37"/>
      <c r="B80" s="38"/>
      <c r="C80" s="9" t="s">
        <v>18</v>
      </c>
      <c r="D80" s="39" t="s">
        <v>18</v>
      </c>
      <c r="E80" s="35" t="s">
        <v>19</v>
      </c>
    </row>
    <row r="81" spans="1:5" s="118" customFormat="1" ht="15.75" thickBot="1" x14ac:dyDescent="0.3">
      <c r="A81" s="37"/>
      <c r="B81" s="38"/>
      <c r="C81" s="33" t="s">
        <v>20</v>
      </c>
      <c r="D81" s="34" t="s">
        <v>20</v>
      </c>
      <c r="E81" s="35" t="s">
        <v>20</v>
      </c>
    </row>
    <row r="82" spans="1:5" x14ac:dyDescent="0.25">
      <c r="A82" s="135" t="s">
        <v>72</v>
      </c>
      <c r="B82" s="119" t="s">
        <v>73</v>
      </c>
      <c r="C82" s="120"/>
      <c r="D82" s="121"/>
      <c r="E82" s="122"/>
    </row>
    <row r="83" spans="1:5" x14ac:dyDescent="0.25">
      <c r="A83" s="136" t="s">
        <v>74</v>
      </c>
      <c r="B83" s="32"/>
      <c r="C83" s="123">
        <f>D83*12</f>
        <v>84136.8</v>
      </c>
      <c r="D83" s="108">
        <f>E83*B8</f>
        <v>7011.4000000000005</v>
      </c>
      <c r="E83" s="124">
        <v>2.2000000000000002</v>
      </c>
    </row>
    <row r="84" spans="1:5" ht="15.75" thickBot="1" x14ac:dyDescent="0.3">
      <c r="A84" s="137"/>
      <c r="B84" s="125"/>
      <c r="C84" s="126"/>
      <c r="D84" s="127"/>
      <c r="E84" s="128"/>
    </row>
    <row r="85" spans="1:5" x14ac:dyDescent="0.25">
      <c r="A85" s="136" t="s">
        <v>105</v>
      </c>
      <c r="B85" s="32"/>
      <c r="C85" s="123"/>
      <c r="D85" s="108"/>
      <c r="E85" s="69"/>
    </row>
    <row r="86" spans="1:5" x14ac:dyDescent="0.25">
      <c r="A86" s="136"/>
      <c r="B86" s="32" t="s">
        <v>115</v>
      </c>
      <c r="C86" s="123">
        <f>D86*12</f>
        <v>47805</v>
      </c>
      <c r="D86" s="108">
        <f>E86*B8</f>
        <v>3983.75</v>
      </c>
      <c r="E86" s="124">
        <v>1.25</v>
      </c>
    </row>
    <row r="87" spans="1:5" ht="15.75" thickBot="1" x14ac:dyDescent="0.3">
      <c r="A87" s="138"/>
      <c r="B87" s="125"/>
      <c r="C87" s="129"/>
      <c r="D87" s="130"/>
      <c r="E87" s="128"/>
    </row>
    <row r="88" spans="1:5" x14ac:dyDescent="0.25">
      <c r="A88" s="61" t="s">
        <v>77</v>
      </c>
      <c r="B88" s="110"/>
      <c r="C88" s="107">
        <f>SUM(C83:C87)</f>
        <v>131941.79999999999</v>
      </c>
      <c r="D88" s="111">
        <f>SUM(D83:D87)</f>
        <v>10995.150000000001</v>
      </c>
      <c r="E88" s="65">
        <f>SUM(E83:E87)</f>
        <v>3.45</v>
      </c>
    </row>
    <row r="89" spans="1:5" ht="15.75" thickBot="1" x14ac:dyDescent="0.3">
      <c r="A89" s="112" t="s">
        <v>78</v>
      </c>
      <c r="B89" s="113"/>
      <c r="C89" s="114"/>
      <c r="D89" s="115"/>
      <c r="E89" s="116"/>
    </row>
    <row r="90" spans="1:5" x14ac:dyDescent="0.25">
      <c r="A90" s="117"/>
      <c r="B90" s="9"/>
      <c r="C90" s="117"/>
      <c r="D90" s="117"/>
      <c r="E90" s="33"/>
    </row>
    <row r="91" spans="1:5" x14ac:dyDescent="0.25">
      <c r="C91" s="90">
        <f>C88+C72</f>
        <v>1256085.936</v>
      </c>
      <c r="D91" s="90">
        <f>SUM(D88+D72)</f>
        <v>104673.82800000001</v>
      </c>
      <c r="E91" s="90">
        <f>E72+E88</f>
        <v>32.844000000000001</v>
      </c>
    </row>
    <row r="98" spans="1:3" x14ac:dyDescent="0.25">
      <c r="A98" t="s">
        <v>95</v>
      </c>
      <c r="C98" t="s">
        <v>99</v>
      </c>
    </row>
    <row r="99" spans="1:3" x14ac:dyDescent="0.25">
      <c r="A99" t="s">
        <v>96</v>
      </c>
      <c r="C99" t="s">
        <v>100</v>
      </c>
    </row>
    <row r="102" spans="1:3" x14ac:dyDescent="0.25">
      <c r="A102" t="s">
        <v>97</v>
      </c>
      <c r="C102" t="s">
        <v>101</v>
      </c>
    </row>
    <row r="103" spans="1:3" x14ac:dyDescent="0.25">
      <c r="A103" t="s">
        <v>98</v>
      </c>
    </row>
  </sheetData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83" workbookViewId="0">
      <selection activeCell="B9" activeCellId="1" sqref="B9 B9"/>
    </sheetView>
  </sheetViews>
  <sheetFormatPr defaultColWidth="11.5703125" defaultRowHeight="15" x14ac:dyDescent="0.25"/>
  <cols>
    <col min="1" max="1" width="72.28515625" customWidth="1"/>
    <col min="2" max="2" width="41.5703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8.75" customHeight="1" x14ac:dyDescent="0.3">
      <c r="A1" s="1" t="s">
        <v>114</v>
      </c>
      <c r="B1" s="1"/>
      <c r="C1" s="1"/>
      <c r="D1" s="1"/>
      <c r="E1" s="2"/>
    </row>
    <row r="2" spans="1:5" ht="18.75" customHeight="1" x14ac:dyDescent="0.3">
      <c r="A2" s="3" t="s">
        <v>117</v>
      </c>
      <c r="B2" s="3"/>
      <c r="C2" s="3"/>
      <c r="D2" s="3"/>
      <c r="E2" s="4"/>
    </row>
    <row r="3" spans="1:5" ht="20.25" customHeight="1" x14ac:dyDescent="0.3">
      <c r="A3" s="1" t="s">
        <v>116</v>
      </c>
      <c r="B3" s="141"/>
      <c r="C3" s="4"/>
      <c r="D3" s="4"/>
      <c r="E3" s="4"/>
    </row>
    <row r="4" spans="1:5" ht="15.75" customHeight="1" thickBot="1" x14ac:dyDescent="0.3">
      <c r="A4" s="4"/>
      <c r="B4" s="4"/>
      <c r="C4" s="4"/>
      <c r="D4" s="4"/>
      <c r="E4" s="4"/>
    </row>
    <row r="5" spans="1:5" x14ac:dyDescent="0.25">
      <c r="A5" s="5" t="s">
        <v>104</v>
      </c>
      <c r="B5" s="6"/>
      <c r="C5" s="7"/>
      <c r="D5" s="7"/>
      <c r="E5" s="8"/>
    </row>
    <row r="6" spans="1:5" x14ac:dyDescent="0.25">
      <c r="A6" s="10" t="s">
        <v>0</v>
      </c>
      <c r="B6" s="11">
        <v>5436.1</v>
      </c>
      <c r="C6" s="12"/>
      <c r="D6" s="12"/>
      <c r="E6" s="13"/>
    </row>
    <row r="7" spans="1:5" x14ac:dyDescent="0.25">
      <c r="A7" s="14" t="s">
        <v>1</v>
      </c>
      <c r="B7" s="15" t="s">
        <v>2</v>
      </c>
      <c r="C7" s="16"/>
      <c r="D7" s="16"/>
      <c r="E7" s="17"/>
    </row>
    <row r="8" spans="1:5" x14ac:dyDescent="0.25">
      <c r="A8" s="18" t="s">
        <v>3</v>
      </c>
      <c r="B8" s="11">
        <v>3187</v>
      </c>
      <c r="C8" s="12"/>
      <c r="D8" s="12"/>
      <c r="E8" s="13"/>
    </row>
    <row r="9" spans="1:5" x14ac:dyDescent="0.25">
      <c r="A9" s="10" t="s">
        <v>4</v>
      </c>
      <c r="B9" s="19">
        <v>2249.1</v>
      </c>
      <c r="C9" s="9"/>
      <c r="D9" s="9"/>
      <c r="E9" s="20"/>
    </row>
    <row r="10" spans="1:5" x14ac:dyDescent="0.25">
      <c r="A10" s="21" t="s">
        <v>5</v>
      </c>
      <c r="B10" s="22">
        <v>3</v>
      </c>
      <c r="C10" s="23"/>
      <c r="D10" s="23"/>
      <c r="E10" s="24"/>
    </row>
    <row r="11" spans="1:5" ht="15.75" thickBot="1" x14ac:dyDescent="0.3">
      <c r="A11" s="25" t="s">
        <v>6</v>
      </c>
      <c r="B11" s="22">
        <v>2</v>
      </c>
      <c r="C11" s="23"/>
      <c r="D11" s="23"/>
      <c r="E11" s="24"/>
    </row>
    <row r="12" spans="1:5" x14ac:dyDescent="0.25">
      <c r="A12" s="26"/>
      <c r="B12" s="27"/>
      <c r="C12" s="28" t="s">
        <v>7</v>
      </c>
      <c r="D12" s="29" t="s">
        <v>7</v>
      </c>
      <c r="E12" s="30" t="s">
        <v>8</v>
      </c>
    </row>
    <row r="13" spans="1:5" x14ac:dyDescent="0.25">
      <c r="A13" s="31" t="s">
        <v>9</v>
      </c>
      <c r="B13" s="32" t="s">
        <v>10</v>
      </c>
      <c r="C13" s="33" t="s">
        <v>11</v>
      </c>
      <c r="D13" s="34" t="s">
        <v>11</v>
      </c>
      <c r="E13" s="35" t="s">
        <v>12</v>
      </c>
    </row>
    <row r="14" spans="1:5" x14ac:dyDescent="0.25">
      <c r="A14" s="31" t="s">
        <v>13</v>
      </c>
      <c r="B14" s="32" t="s">
        <v>14</v>
      </c>
      <c r="C14" s="33" t="s">
        <v>15</v>
      </c>
      <c r="D14" s="34" t="s">
        <v>16</v>
      </c>
      <c r="E14" s="36" t="s">
        <v>17</v>
      </c>
    </row>
    <row r="15" spans="1:5" x14ac:dyDescent="0.25">
      <c r="A15" s="37"/>
      <c r="B15" s="38"/>
      <c r="C15" s="9" t="s">
        <v>18</v>
      </c>
      <c r="D15" s="39" t="s">
        <v>18</v>
      </c>
      <c r="E15" s="35" t="s">
        <v>19</v>
      </c>
    </row>
    <row r="16" spans="1:5" ht="15.75" thickBot="1" x14ac:dyDescent="0.3">
      <c r="A16" s="37"/>
      <c r="B16" s="38"/>
      <c r="C16" s="33" t="s">
        <v>20</v>
      </c>
      <c r="D16" s="34" t="s">
        <v>20</v>
      </c>
      <c r="E16" s="35" t="s">
        <v>20</v>
      </c>
    </row>
    <row r="17" spans="1:5" ht="59.25" customHeight="1" x14ac:dyDescent="0.25">
      <c r="A17" s="40" t="s">
        <v>21</v>
      </c>
      <c r="B17" s="41"/>
      <c r="C17" s="42">
        <f>E17*B8*12</f>
        <v>140355.47999999998</v>
      </c>
      <c r="D17" s="43">
        <f>C17/12</f>
        <v>11696.289999999999</v>
      </c>
      <c r="E17" s="44">
        <v>3.67</v>
      </c>
    </row>
    <row r="18" spans="1:5" ht="146.25" customHeight="1" x14ac:dyDescent="0.25">
      <c r="A18" s="45" t="s">
        <v>22</v>
      </c>
      <c r="B18" s="41" t="s">
        <v>23</v>
      </c>
      <c r="C18" s="46"/>
      <c r="D18" s="47"/>
      <c r="E18" s="48"/>
    </row>
    <row r="19" spans="1:5" ht="78.75" hidden="1" customHeight="1" x14ac:dyDescent="0.25">
      <c r="A19" s="49"/>
      <c r="B19" s="50"/>
      <c r="C19" s="51"/>
      <c r="D19" s="52"/>
      <c r="E19" s="53"/>
    </row>
    <row r="20" spans="1:5" ht="28.5" x14ac:dyDescent="0.25">
      <c r="A20" s="54" t="s">
        <v>24</v>
      </c>
      <c r="B20" s="55"/>
      <c r="C20" s="56">
        <f>E20*B8*12</f>
        <v>112819.80000000002</v>
      </c>
      <c r="D20" s="57">
        <f>C20/12</f>
        <v>9401.6500000000015</v>
      </c>
      <c r="E20" s="58">
        <v>2.95</v>
      </c>
    </row>
    <row r="21" spans="1:5" ht="116.25" customHeight="1" x14ac:dyDescent="0.25">
      <c r="A21" s="45" t="s">
        <v>22</v>
      </c>
      <c r="B21" s="41" t="s">
        <v>25</v>
      </c>
      <c r="C21" s="59"/>
      <c r="D21" s="60"/>
      <c r="E21" s="58"/>
    </row>
    <row r="22" spans="1:5" x14ac:dyDescent="0.25">
      <c r="A22" s="61" t="s">
        <v>26</v>
      </c>
      <c r="B22" s="62" t="s">
        <v>27</v>
      </c>
      <c r="C22" s="63">
        <f>E22*12*B8</f>
        <v>61190.400000000009</v>
      </c>
      <c r="D22" s="64">
        <f>C22/12</f>
        <v>5099.2000000000007</v>
      </c>
      <c r="E22" s="65">
        <v>1.6</v>
      </c>
    </row>
    <row r="23" spans="1:5" x14ac:dyDescent="0.25">
      <c r="A23" s="66" t="s">
        <v>28</v>
      </c>
      <c r="B23" s="32" t="s">
        <v>29</v>
      </c>
      <c r="C23" s="67"/>
      <c r="D23" s="68"/>
      <c r="E23" s="69" t="s">
        <v>18</v>
      </c>
    </row>
    <row r="24" spans="1:5" x14ac:dyDescent="0.25">
      <c r="A24" s="66" t="s">
        <v>30</v>
      </c>
      <c r="B24" s="32" t="s">
        <v>31</v>
      </c>
      <c r="C24" s="67"/>
      <c r="D24" s="68"/>
      <c r="E24" s="69"/>
    </row>
    <row r="25" spans="1:5" x14ac:dyDescent="0.25">
      <c r="A25" s="66"/>
      <c r="B25" s="32"/>
      <c r="C25" s="67"/>
      <c r="D25" s="68"/>
      <c r="E25" s="69"/>
    </row>
    <row r="26" spans="1:5" x14ac:dyDescent="0.25">
      <c r="A26" s="61" t="s">
        <v>32</v>
      </c>
      <c r="B26" s="62" t="s">
        <v>33</v>
      </c>
      <c r="C26" s="63">
        <f>E26*12*B8</f>
        <v>104023.68000000001</v>
      </c>
      <c r="D26" s="64">
        <f>C26/12</f>
        <v>8668.6400000000012</v>
      </c>
      <c r="E26" s="65">
        <v>2.72</v>
      </c>
    </row>
    <row r="27" spans="1:5" x14ac:dyDescent="0.25">
      <c r="A27" s="66" t="s">
        <v>34</v>
      </c>
      <c r="B27" s="32"/>
      <c r="C27" s="67"/>
      <c r="D27" s="68"/>
      <c r="E27" s="69"/>
    </row>
    <row r="28" spans="1:5" x14ac:dyDescent="0.25">
      <c r="A28" s="70" t="s">
        <v>35</v>
      </c>
      <c r="B28" s="71"/>
      <c r="C28" s="72"/>
      <c r="D28" s="73"/>
      <c r="E28" s="74"/>
    </row>
    <row r="29" spans="1:5" ht="28.5" x14ac:dyDescent="0.25">
      <c r="A29" s="75" t="s">
        <v>36</v>
      </c>
      <c r="B29" s="62"/>
      <c r="C29" s="76">
        <f>E29*12*B8</f>
        <v>251263.08000000002</v>
      </c>
      <c r="D29" s="77">
        <f>C29/12</f>
        <v>20938.59</v>
      </c>
      <c r="E29" s="78">
        <v>6.57</v>
      </c>
    </row>
    <row r="30" spans="1:5" x14ac:dyDescent="0.25">
      <c r="A30" s="110" t="s">
        <v>37</v>
      </c>
      <c r="B30" s="80" t="s">
        <v>110</v>
      </c>
      <c r="C30" s="81"/>
      <c r="D30" s="82"/>
      <c r="E30" s="83"/>
    </row>
    <row r="31" spans="1:5" x14ac:dyDescent="0.25">
      <c r="A31" s="131" t="s">
        <v>38</v>
      </c>
      <c r="B31" s="85"/>
      <c r="C31" s="81"/>
      <c r="D31" s="82"/>
      <c r="E31" s="83"/>
    </row>
    <row r="32" spans="1:5" x14ac:dyDescent="0.25">
      <c r="A32" s="110" t="s">
        <v>111</v>
      </c>
      <c r="B32" s="80" t="s">
        <v>94</v>
      </c>
      <c r="C32" s="81"/>
      <c r="D32" s="82"/>
      <c r="E32" s="83"/>
    </row>
    <row r="33" spans="1:5" x14ac:dyDescent="0.25">
      <c r="A33" s="131"/>
      <c r="B33" s="85"/>
      <c r="C33" s="81"/>
      <c r="D33" s="82"/>
      <c r="E33" s="83"/>
    </row>
    <row r="34" spans="1:5" x14ac:dyDescent="0.25">
      <c r="A34" s="86" t="s">
        <v>39</v>
      </c>
      <c r="B34" s="80"/>
      <c r="C34" s="81"/>
      <c r="D34" s="82"/>
      <c r="E34" s="83"/>
    </row>
    <row r="35" spans="1:5" x14ac:dyDescent="0.25">
      <c r="A35" s="89" t="s">
        <v>81</v>
      </c>
      <c r="B35" s="88" t="s">
        <v>94</v>
      </c>
      <c r="C35" s="81"/>
      <c r="D35" s="82"/>
      <c r="E35" s="83"/>
    </row>
    <row r="36" spans="1:5" x14ac:dyDescent="0.25">
      <c r="A36" s="86" t="s">
        <v>41</v>
      </c>
      <c r="B36" s="80"/>
      <c r="C36" s="81"/>
      <c r="D36" s="82"/>
      <c r="E36" s="83"/>
    </row>
    <row r="37" spans="1:5" x14ac:dyDescent="0.25">
      <c r="A37" s="89" t="s">
        <v>42</v>
      </c>
      <c r="B37" s="88" t="s">
        <v>43</v>
      </c>
      <c r="C37" s="81"/>
      <c r="D37" s="82"/>
      <c r="E37" s="83"/>
    </row>
    <row r="38" spans="1:5" x14ac:dyDescent="0.25">
      <c r="A38" s="89" t="s">
        <v>113</v>
      </c>
      <c r="B38" s="85" t="s">
        <v>43</v>
      </c>
      <c r="C38" s="81"/>
      <c r="D38" s="82"/>
      <c r="E38" s="83"/>
    </row>
    <row r="39" spans="1:5" x14ac:dyDescent="0.25">
      <c r="A39" s="87" t="s">
        <v>44</v>
      </c>
      <c r="B39" s="88"/>
      <c r="C39" s="81"/>
      <c r="D39" s="82"/>
      <c r="E39" s="83"/>
    </row>
    <row r="40" spans="1:5" x14ac:dyDescent="0.25">
      <c r="A40" s="87" t="s">
        <v>84</v>
      </c>
      <c r="B40" s="88"/>
      <c r="C40" s="81"/>
      <c r="D40" s="82"/>
      <c r="E40" s="83"/>
    </row>
    <row r="41" spans="1:5" x14ac:dyDescent="0.25">
      <c r="A41" s="87" t="s">
        <v>45</v>
      </c>
      <c r="B41" s="88" t="s">
        <v>112</v>
      </c>
      <c r="C41" s="81"/>
      <c r="D41" s="82"/>
      <c r="E41" s="83"/>
    </row>
    <row r="42" spans="1:5" ht="44.25" customHeight="1" x14ac:dyDescent="0.25">
      <c r="A42" s="75" t="s">
        <v>46</v>
      </c>
      <c r="B42" s="62"/>
      <c r="C42" s="63">
        <f>E42*12*B8</f>
        <v>298303.19999999995</v>
      </c>
      <c r="D42" s="64">
        <f>C42/12</f>
        <v>24858.599999999995</v>
      </c>
      <c r="E42" s="65">
        <v>7.8</v>
      </c>
    </row>
    <row r="43" spans="1:5" x14ac:dyDescent="0.25">
      <c r="A43" s="91" t="s">
        <v>47</v>
      </c>
      <c r="B43" s="62"/>
      <c r="C43" s="92"/>
      <c r="D43" s="93"/>
      <c r="E43" s="94"/>
    </row>
    <row r="44" spans="1:5" x14ac:dyDescent="0.25">
      <c r="A44" s="95" t="s">
        <v>48</v>
      </c>
      <c r="B44" s="71"/>
      <c r="C44" s="96"/>
      <c r="D44" s="97"/>
      <c r="E44" s="98"/>
    </row>
    <row r="45" spans="1:5" x14ac:dyDescent="0.25">
      <c r="A45" s="91" t="s">
        <v>49</v>
      </c>
      <c r="B45" s="62" t="s">
        <v>50</v>
      </c>
      <c r="C45" s="33"/>
      <c r="D45" s="34"/>
      <c r="E45" s="35"/>
    </row>
    <row r="46" spans="1:5" x14ac:dyDescent="0.25">
      <c r="A46" s="99" t="s">
        <v>92</v>
      </c>
      <c r="B46" s="100" t="s">
        <v>51</v>
      </c>
      <c r="C46" s="33"/>
      <c r="D46" s="34"/>
      <c r="E46" s="35"/>
    </row>
    <row r="47" spans="1:5" x14ac:dyDescent="0.25">
      <c r="A47" s="101" t="s">
        <v>52</v>
      </c>
      <c r="B47" s="100" t="s">
        <v>51</v>
      </c>
      <c r="C47" s="33"/>
      <c r="D47" s="34"/>
      <c r="E47" s="35"/>
    </row>
    <row r="48" spans="1:5" x14ac:dyDescent="0.25">
      <c r="A48" s="99" t="s">
        <v>53</v>
      </c>
      <c r="B48" s="100" t="s">
        <v>51</v>
      </c>
      <c r="C48" s="33"/>
      <c r="D48" s="34"/>
      <c r="E48" s="35"/>
    </row>
    <row r="49" spans="1:5" x14ac:dyDescent="0.25">
      <c r="A49" s="99" t="s">
        <v>54</v>
      </c>
      <c r="B49" s="100" t="s">
        <v>55</v>
      </c>
      <c r="C49" s="33"/>
      <c r="D49" s="34"/>
      <c r="E49" s="35"/>
    </row>
    <row r="50" spans="1:5" x14ac:dyDescent="0.25">
      <c r="A50" s="99" t="s">
        <v>56</v>
      </c>
      <c r="B50" s="100" t="s">
        <v>50</v>
      </c>
      <c r="C50" s="33"/>
      <c r="D50" s="34"/>
      <c r="E50" s="35"/>
    </row>
    <row r="51" spans="1:5" x14ac:dyDescent="0.25">
      <c r="A51" s="102" t="s">
        <v>57</v>
      </c>
      <c r="B51" s="62"/>
      <c r="C51" s="33"/>
      <c r="D51" s="34"/>
      <c r="E51" s="35"/>
    </row>
    <row r="52" spans="1:5" x14ac:dyDescent="0.25">
      <c r="A52" s="84" t="s">
        <v>58</v>
      </c>
      <c r="B52" s="71" t="s">
        <v>50</v>
      </c>
      <c r="C52" s="33"/>
      <c r="D52" s="34"/>
      <c r="E52" s="35"/>
    </row>
    <row r="53" spans="1:5" x14ac:dyDescent="0.25">
      <c r="A53" s="79" t="s">
        <v>59</v>
      </c>
      <c r="B53" s="62"/>
      <c r="C53" s="92"/>
      <c r="D53" s="93"/>
      <c r="E53" s="94"/>
    </row>
    <row r="54" spans="1:5" x14ac:dyDescent="0.25">
      <c r="A54" s="84" t="s">
        <v>60</v>
      </c>
      <c r="B54" s="71"/>
      <c r="C54" s="96"/>
      <c r="D54" s="97"/>
      <c r="E54" s="98"/>
    </row>
    <row r="55" spans="1:5" x14ac:dyDescent="0.25">
      <c r="A55" s="79" t="s">
        <v>61</v>
      </c>
      <c r="B55" s="62"/>
      <c r="C55" s="33"/>
      <c r="D55" s="34"/>
      <c r="E55" s="35"/>
    </row>
    <row r="56" spans="1:5" x14ac:dyDescent="0.25">
      <c r="A56" s="84" t="s">
        <v>62</v>
      </c>
      <c r="B56" s="71" t="s">
        <v>50</v>
      </c>
      <c r="C56" s="33"/>
      <c r="D56" s="34"/>
      <c r="E56" s="35"/>
    </row>
    <row r="57" spans="1:5" x14ac:dyDescent="0.25">
      <c r="A57" s="99" t="s">
        <v>85</v>
      </c>
      <c r="B57" s="100" t="s">
        <v>50</v>
      </c>
      <c r="C57" s="33"/>
      <c r="D57" s="34"/>
      <c r="E57" s="35"/>
    </row>
    <row r="58" spans="1:5" x14ac:dyDescent="0.25">
      <c r="A58" s="99" t="s">
        <v>86</v>
      </c>
      <c r="B58" s="100" t="s">
        <v>87</v>
      </c>
      <c r="C58" s="33"/>
      <c r="D58" s="34"/>
      <c r="E58" s="35"/>
    </row>
    <row r="59" spans="1:5" x14ac:dyDescent="0.25">
      <c r="A59" s="103" t="s">
        <v>88</v>
      </c>
      <c r="B59" s="100" t="s">
        <v>87</v>
      </c>
      <c r="C59" s="33"/>
      <c r="D59" s="34"/>
      <c r="E59" s="35"/>
    </row>
    <row r="60" spans="1:5" x14ac:dyDescent="0.25">
      <c r="A60" s="140" t="s">
        <v>89</v>
      </c>
      <c r="B60" s="100" t="s">
        <v>51</v>
      </c>
      <c r="C60" s="33"/>
      <c r="D60" s="34"/>
      <c r="E60" s="35"/>
    </row>
    <row r="61" spans="1:5" x14ac:dyDescent="0.25">
      <c r="A61" s="99" t="s">
        <v>54</v>
      </c>
      <c r="B61" s="100" t="s">
        <v>80</v>
      </c>
      <c r="C61" s="33"/>
      <c r="D61" s="34"/>
      <c r="E61" s="35"/>
    </row>
    <row r="62" spans="1:5" x14ac:dyDescent="0.25">
      <c r="A62" s="99" t="s">
        <v>56</v>
      </c>
      <c r="B62" s="100" t="s">
        <v>50</v>
      </c>
      <c r="C62" s="33"/>
      <c r="D62" s="34"/>
      <c r="E62" s="35"/>
    </row>
    <row r="63" spans="1:5" x14ac:dyDescent="0.25">
      <c r="A63" s="99" t="s">
        <v>63</v>
      </c>
      <c r="B63" s="100" t="s">
        <v>40</v>
      </c>
      <c r="C63" s="33"/>
      <c r="D63" s="34"/>
      <c r="E63" s="35"/>
    </row>
    <row r="64" spans="1:5" x14ac:dyDescent="0.25">
      <c r="A64" s="103" t="s">
        <v>64</v>
      </c>
      <c r="B64" s="32" t="s">
        <v>50</v>
      </c>
      <c r="C64" s="33"/>
      <c r="D64" s="34"/>
      <c r="E64" s="35"/>
    </row>
    <row r="65" spans="1:5" x14ac:dyDescent="0.25">
      <c r="A65" s="61" t="s">
        <v>65</v>
      </c>
      <c r="B65" s="62" t="s">
        <v>90</v>
      </c>
      <c r="C65" s="63">
        <f>E65*12*B8</f>
        <v>9561</v>
      </c>
      <c r="D65" s="64">
        <f>C65/12</f>
        <v>796.75</v>
      </c>
      <c r="E65" s="65">
        <v>0.25</v>
      </c>
    </row>
    <row r="66" spans="1:5" x14ac:dyDescent="0.25">
      <c r="A66" s="70" t="s">
        <v>66</v>
      </c>
      <c r="B66" s="71" t="s">
        <v>91</v>
      </c>
      <c r="C66" s="67"/>
      <c r="D66" s="68"/>
      <c r="E66" s="69"/>
    </row>
    <row r="67" spans="1:5" x14ac:dyDescent="0.25">
      <c r="A67" s="104" t="s">
        <v>67</v>
      </c>
      <c r="B67" s="62"/>
      <c r="C67" s="105">
        <f>C17+C20+C22+C26+C29+C42+C65</f>
        <v>977516.6399999999</v>
      </c>
      <c r="D67" s="105">
        <f>D17+D20+D22+D26+D29+D42+D65</f>
        <v>81459.72</v>
      </c>
      <c r="E67" s="65">
        <f>E17+E20+E22+E26+E29+E42+E65</f>
        <v>25.560000000000002</v>
      </c>
    </row>
    <row r="68" spans="1:5" x14ac:dyDescent="0.25">
      <c r="A68" s="106" t="s">
        <v>68</v>
      </c>
      <c r="B68" s="71"/>
      <c r="C68" s="72"/>
      <c r="D68" s="73"/>
      <c r="E68" s="74"/>
    </row>
    <row r="69" spans="1:5" x14ac:dyDescent="0.25">
      <c r="A69" s="61" t="s">
        <v>93</v>
      </c>
      <c r="B69" s="62"/>
      <c r="C69" s="107">
        <f>E69*12*B8</f>
        <v>146627.49600000001</v>
      </c>
      <c r="D69" s="108">
        <f>C69/12</f>
        <v>12218.958000000001</v>
      </c>
      <c r="E69" s="65">
        <f>E67*0.15</f>
        <v>3.8340000000000001</v>
      </c>
    </row>
    <row r="70" spans="1:5" x14ac:dyDescent="0.25">
      <c r="A70" s="66" t="s">
        <v>79</v>
      </c>
      <c r="B70" s="32"/>
      <c r="C70" s="67"/>
      <c r="D70" s="68"/>
      <c r="E70" s="35"/>
    </row>
    <row r="71" spans="1:5" x14ac:dyDescent="0.25">
      <c r="A71" s="70"/>
      <c r="B71" s="71"/>
      <c r="C71" s="72"/>
      <c r="D71" s="73"/>
      <c r="E71" s="109"/>
    </row>
    <row r="72" spans="1:5" x14ac:dyDescent="0.25">
      <c r="A72" s="61" t="s">
        <v>69</v>
      </c>
      <c r="B72" s="110"/>
      <c r="C72" s="107">
        <f>C67+C69</f>
        <v>1124144.1359999999</v>
      </c>
      <c r="D72" s="111">
        <f>D67+D69</f>
        <v>93678.678</v>
      </c>
      <c r="E72" s="65">
        <f>E67+E69</f>
        <v>29.394000000000002</v>
      </c>
    </row>
    <row r="73" spans="1:5" ht="15.75" thickBot="1" x14ac:dyDescent="0.3">
      <c r="A73" s="112" t="s">
        <v>70</v>
      </c>
      <c r="B73" s="113"/>
      <c r="C73" s="114"/>
      <c r="D73" s="115"/>
      <c r="E73" s="116"/>
    </row>
    <row r="74" spans="1:5" s="118" customFormat="1" x14ac:dyDescent="0.25">
      <c r="A74" s="117"/>
      <c r="B74" s="38"/>
      <c r="C74" s="117"/>
      <c r="D74" s="117"/>
      <c r="E74" s="33"/>
    </row>
    <row r="75" spans="1:5" s="118" customFormat="1" x14ac:dyDescent="0.25">
      <c r="A75" s="117" t="s">
        <v>71</v>
      </c>
      <c r="B75" s="38"/>
      <c r="C75" s="117"/>
      <c r="D75" s="117"/>
      <c r="E75" s="33"/>
    </row>
    <row r="76" spans="1:5" s="118" customFormat="1" ht="15.75" thickBot="1" x14ac:dyDescent="0.3">
      <c r="A76" s="117"/>
      <c r="B76" s="38"/>
      <c r="C76" s="117"/>
      <c r="D76" s="117"/>
      <c r="E76" s="33"/>
    </row>
    <row r="77" spans="1:5" s="118" customFormat="1" x14ac:dyDescent="0.25">
      <c r="A77" s="26"/>
      <c r="B77" s="27"/>
      <c r="C77" s="28" t="s">
        <v>7</v>
      </c>
      <c r="D77" s="29" t="s">
        <v>7</v>
      </c>
      <c r="E77" s="30" t="s">
        <v>8</v>
      </c>
    </row>
    <row r="78" spans="1:5" s="118" customFormat="1" x14ac:dyDescent="0.25">
      <c r="A78" s="31" t="s">
        <v>9</v>
      </c>
      <c r="B78" s="32" t="s">
        <v>10</v>
      </c>
      <c r="C78" s="33" t="s">
        <v>11</v>
      </c>
      <c r="D78" s="34" t="s">
        <v>11</v>
      </c>
      <c r="E78" s="35" t="s">
        <v>12</v>
      </c>
    </row>
    <row r="79" spans="1:5" s="118" customFormat="1" x14ac:dyDescent="0.25">
      <c r="A79" s="31" t="s">
        <v>13</v>
      </c>
      <c r="B79" s="32" t="s">
        <v>14</v>
      </c>
      <c r="C79" s="33" t="s">
        <v>15</v>
      </c>
      <c r="D79" s="34" t="s">
        <v>16</v>
      </c>
      <c r="E79" s="36" t="s">
        <v>17</v>
      </c>
    </row>
    <row r="80" spans="1:5" s="118" customFormat="1" x14ac:dyDescent="0.25">
      <c r="A80" s="37"/>
      <c r="B80" s="38"/>
      <c r="C80" s="9" t="s">
        <v>18</v>
      </c>
      <c r="D80" s="39" t="s">
        <v>18</v>
      </c>
      <c r="E80" s="35" t="s">
        <v>19</v>
      </c>
    </row>
    <row r="81" spans="1:5" s="118" customFormat="1" ht="15.75" thickBot="1" x14ac:dyDescent="0.3">
      <c r="A81" s="37"/>
      <c r="B81" s="38"/>
      <c r="C81" s="33" t="s">
        <v>20</v>
      </c>
      <c r="D81" s="34" t="s">
        <v>20</v>
      </c>
      <c r="E81" s="35" t="s">
        <v>20</v>
      </c>
    </row>
    <row r="82" spans="1:5" x14ac:dyDescent="0.25">
      <c r="A82" s="135" t="s">
        <v>72</v>
      </c>
      <c r="B82" s="119" t="s">
        <v>73</v>
      </c>
      <c r="C82" s="120"/>
      <c r="D82" s="121"/>
      <c r="E82" s="122"/>
    </row>
    <row r="83" spans="1:5" x14ac:dyDescent="0.25">
      <c r="A83" s="136" t="s">
        <v>74</v>
      </c>
      <c r="B83" s="32"/>
      <c r="C83" s="123">
        <f>D83*12</f>
        <v>84136.8</v>
      </c>
      <c r="D83" s="108">
        <f>E83*B8</f>
        <v>7011.4000000000005</v>
      </c>
      <c r="E83" s="124">
        <v>2.2000000000000002</v>
      </c>
    </row>
    <row r="84" spans="1:5" ht="15.75" thickBot="1" x14ac:dyDescent="0.3">
      <c r="A84" s="137"/>
      <c r="B84" s="125"/>
      <c r="C84" s="126"/>
      <c r="D84" s="127"/>
      <c r="E84" s="128"/>
    </row>
    <row r="85" spans="1:5" x14ac:dyDescent="0.25">
      <c r="A85" s="136" t="s">
        <v>105</v>
      </c>
      <c r="B85" s="32"/>
      <c r="C85" s="123"/>
      <c r="D85" s="108"/>
      <c r="E85" s="69"/>
    </row>
    <row r="86" spans="1:5" x14ac:dyDescent="0.25">
      <c r="A86" s="136"/>
      <c r="B86" s="32" t="s">
        <v>115</v>
      </c>
      <c r="C86" s="123">
        <f>D86*12</f>
        <v>47805</v>
      </c>
      <c r="D86" s="108">
        <f>E86*B8</f>
        <v>3983.75</v>
      </c>
      <c r="E86" s="124">
        <v>1.25</v>
      </c>
    </row>
    <row r="87" spans="1:5" ht="15.75" thickBot="1" x14ac:dyDescent="0.3">
      <c r="A87" s="138"/>
      <c r="B87" s="125"/>
      <c r="C87" s="129"/>
      <c r="D87" s="130"/>
      <c r="E87" s="128"/>
    </row>
    <row r="88" spans="1:5" x14ac:dyDescent="0.25">
      <c r="A88" s="61" t="s">
        <v>77</v>
      </c>
      <c r="B88" s="110"/>
      <c r="C88" s="107">
        <f>SUM(C83:C87)</f>
        <v>131941.79999999999</v>
      </c>
      <c r="D88" s="111">
        <f>SUM(D83:D87)</f>
        <v>10995.150000000001</v>
      </c>
      <c r="E88" s="65">
        <f>SUM(E83:E87)</f>
        <v>3.45</v>
      </c>
    </row>
    <row r="89" spans="1:5" ht="15.75" thickBot="1" x14ac:dyDescent="0.3">
      <c r="A89" s="112" t="s">
        <v>78</v>
      </c>
      <c r="B89" s="113"/>
      <c r="C89" s="114"/>
      <c r="D89" s="115"/>
      <c r="E89" s="116"/>
    </row>
    <row r="90" spans="1:5" x14ac:dyDescent="0.25">
      <c r="A90" s="117"/>
      <c r="B90" s="9"/>
      <c r="C90" s="117"/>
      <c r="D90" s="117"/>
      <c r="E90" s="33"/>
    </row>
    <row r="91" spans="1:5" x14ac:dyDescent="0.25">
      <c r="C91" s="90">
        <f>C88+C72</f>
        <v>1256085.936</v>
      </c>
      <c r="D91" s="90">
        <f>SUM(D88+D72)</f>
        <v>104673.82800000001</v>
      </c>
      <c r="E91" s="90">
        <f>E72+E88</f>
        <v>32.844000000000001</v>
      </c>
    </row>
    <row r="98" spans="1:3" x14ac:dyDescent="0.25">
      <c r="A98" t="s">
        <v>95</v>
      </c>
      <c r="C98" t="s">
        <v>99</v>
      </c>
    </row>
    <row r="99" spans="1:3" x14ac:dyDescent="0.25">
      <c r="A99" t="s">
        <v>96</v>
      </c>
      <c r="C99" t="s">
        <v>100</v>
      </c>
    </row>
    <row r="102" spans="1:3" x14ac:dyDescent="0.25">
      <c r="A102" t="s">
        <v>97</v>
      </c>
      <c r="C102" t="s">
        <v>101</v>
      </c>
    </row>
    <row r="103" spans="1:3" x14ac:dyDescent="0.25">
      <c r="A10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</vt:lpstr>
      <vt:lpstr>1,2</vt:lpstr>
      <vt:lpstr>1.1 жильцы</vt:lpstr>
      <vt:lpstr>Лист1</vt:lpstr>
      <vt:lpstr>1,1 сорокин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2022-03-25T04:37:51Z</dcterms:modified>
</cp:coreProperties>
</file>