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380" windowHeight="7620" activeTab="2"/>
  </bookViews>
  <sheets>
    <sheet name="29" sheetId="1" r:id="rId1"/>
    <sheet name="31" sheetId="2" r:id="rId2"/>
    <sheet name="33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3" l="1"/>
  <c r="D98" i="3"/>
  <c r="H96" i="3"/>
  <c r="E96" i="3"/>
  <c r="C96" i="3"/>
  <c r="G96" i="3" s="1"/>
  <c r="H94" i="3"/>
  <c r="E94" i="3"/>
  <c r="C94" i="3"/>
  <c r="G94" i="3" s="1"/>
  <c r="H92" i="3"/>
  <c r="E92" i="3"/>
  <c r="C92" i="3"/>
  <c r="G92" i="3" s="1"/>
  <c r="H89" i="3"/>
  <c r="H98" i="3" s="1"/>
  <c r="E89" i="3"/>
  <c r="E98" i="3" s="1"/>
  <c r="C89" i="3"/>
  <c r="C98" i="3" s="1"/>
  <c r="G86" i="3"/>
  <c r="H74" i="3"/>
  <c r="E74" i="3"/>
  <c r="C74" i="3"/>
  <c r="H70" i="3"/>
  <c r="E70" i="3"/>
  <c r="C70" i="3"/>
  <c r="G70" i="3" s="1"/>
  <c r="H47" i="3"/>
  <c r="E47" i="3"/>
  <c r="C47" i="3"/>
  <c r="G47" i="3" s="1"/>
  <c r="H34" i="3"/>
  <c r="E34" i="3"/>
  <c r="C34" i="3"/>
  <c r="G34" i="3" s="1"/>
  <c r="E31" i="3"/>
  <c r="C31" i="3"/>
  <c r="G31" i="3" s="1"/>
  <c r="H27" i="3"/>
  <c r="E27" i="3"/>
  <c r="C27" i="3"/>
  <c r="G27" i="3" s="1"/>
  <c r="H25" i="3"/>
  <c r="E25" i="3"/>
  <c r="C25" i="3"/>
  <c r="G25" i="3" s="1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AD23" i="3" s="1"/>
  <c r="AD22" i="3"/>
  <c r="F22" i="3"/>
  <c r="F72" i="3" s="1"/>
  <c r="E22" i="3"/>
  <c r="D22" i="3"/>
  <c r="D72" i="3" s="1"/>
  <c r="C22" i="3"/>
  <c r="G22" i="3" s="1"/>
  <c r="AD21" i="3"/>
  <c r="AD20" i="3"/>
  <c r="AD19" i="3"/>
  <c r="AD18" i="3"/>
  <c r="F98" i="2"/>
  <c r="E98" i="2"/>
  <c r="D98" i="2"/>
  <c r="H96" i="2"/>
  <c r="E96" i="2"/>
  <c r="C96" i="2"/>
  <c r="G96" i="2" s="1"/>
  <c r="H94" i="2"/>
  <c r="E94" i="2"/>
  <c r="C94" i="2"/>
  <c r="G94" i="2" s="1"/>
  <c r="H92" i="2"/>
  <c r="E92" i="2"/>
  <c r="C92" i="2"/>
  <c r="G92" i="2" s="1"/>
  <c r="H89" i="2"/>
  <c r="H98" i="2" s="1"/>
  <c r="E89" i="2"/>
  <c r="C89" i="2"/>
  <c r="C98" i="2" s="1"/>
  <c r="G86" i="2"/>
  <c r="E74" i="2"/>
  <c r="C74" i="2"/>
  <c r="F72" i="2"/>
  <c r="E72" i="2" s="1"/>
  <c r="D72" i="2"/>
  <c r="D77" i="2" s="1"/>
  <c r="H70" i="2"/>
  <c r="H72" i="2" s="1"/>
  <c r="E70" i="2"/>
  <c r="C70" i="2"/>
  <c r="G70" i="2" s="1"/>
  <c r="E47" i="2"/>
  <c r="C47" i="2"/>
  <c r="E34" i="2"/>
  <c r="C34" i="2"/>
  <c r="E31" i="2"/>
  <c r="C31" i="2"/>
  <c r="E27" i="2"/>
  <c r="C27" i="2"/>
  <c r="E25" i="2"/>
  <c r="C25" i="2"/>
  <c r="AC23" i="2"/>
  <c r="AB23" i="2"/>
  <c r="AD23" i="2" s="1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F22" i="2"/>
  <c r="E22" i="2"/>
  <c r="D22" i="2"/>
  <c r="C22" i="2"/>
  <c r="C72" i="2" s="1"/>
  <c r="AD21" i="2"/>
  <c r="AD19" i="2"/>
  <c r="AD18" i="2"/>
  <c r="F100" i="1"/>
  <c r="D100" i="1"/>
  <c r="H98" i="1"/>
  <c r="E98" i="1"/>
  <c r="C98" i="1"/>
  <c r="G98" i="1" s="1"/>
  <c r="H96" i="1"/>
  <c r="E96" i="1"/>
  <c r="C96" i="1"/>
  <c r="G96" i="1" s="1"/>
  <c r="H94" i="1"/>
  <c r="E94" i="1"/>
  <c r="C94" i="1"/>
  <c r="G94" i="1" s="1"/>
  <c r="H91" i="1"/>
  <c r="H100" i="1" s="1"/>
  <c r="E91" i="1"/>
  <c r="E100" i="1" s="1"/>
  <c r="C91" i="1"/>
  <c r="C100" i="1" s="1"/>
  <c r="G100" i="1" s="1"/>
  <c r="G88" i="1"/>
  <c r="E76" i="1"/>
  <c r="C76" i="1"/>
  <c r="H72" i="1"/>
  <c r="H74" i="1" s="1"/>
  <c r="E72" i="1"/>
  <c r="C72" i="1"/>
  <c r="G72" i="1" s="1"/>
  <c r="E49" i="1"/>
  <c r="C49" i="1"/>
  <c r="E36" i="1"/>
  <c r="C36" i="1"/>
  <c r="E33" i="1"/>
  <c r="C33" i="1"/>
  <c r="E29" i="1"/>
  <c r="C29" i="1"/>
  <c r="E27" i="1"/>
  <c r="C27" i="1"/>
  <c r="AC26" i="1"/>
  <c r="AB26" i="1"/>
  <c r="Z26" i="1"/>
  <c r="Y26" i="1"/>
  <c r="X26" i="1"/>
  <c r="V26" i="1"/>
  <c r="U26" i="1"/>
  <c r="T26" i="1"/>
  <c r="S26" i="1"/>
  <c r="R26" i="1"/>
  <c r="Q26" i="1"/>
  <c r="P26" i="1"/>
  <c r="O26" i="1"/>
  <c r="N26" i="1"/>
  <c r="M26" i="1"/>
  <c r="F25" i="1"/>
  <c r="F74" i="1" s="1"/>
  <c r="E25" i="1"/>
  <c r="D25" i="1"/>
  <c r="D74" i="1" s="1"/>
  <c r="C25" i="1"/>
  <c r="AA24" i="1"/>
  <c r="AA26" i="1" s="1"/>
  <c r="W24" i="1"/>
  <c r="W26" i="1" s="1"/>
  <c r="L24" i="1"/>
  <c r="L26" i="1" s="1"/>
  <c r="AD22" i="1"/>
  <c r="AD21" i="1"/>
  <c r="D77" i="3" l="1"/>
  <c r="H72" i="3"/>
  <c r="F77" i="3"/>
  <c r="E72" i="3"/>
  <c r="E77" i="3" s="1"/>
  <c r="H22" i="3"/>
  <c r="C72" i="3"/>
  <c r="G72" i="3" s="1"/>
  <c r="G74" i="3"/>
  <c r="G89" i="3"/>
  <c r="G98" i="3" s="1"/>
  <c r="E100" i="2"/>
  <c r="C77" i="2"/>
  <c r="G72" i="2"/>
  <c r="G77" i="2" s="1"/>
  <c r="E77" i="2"/>
  <c r="C100" i="2"/>
  <c r="G102" i="2" s="1"/>
  <c r="F77" i="2"/>
  <c r="H77" i="2" s="1"/>
  <c r="G89" i="2"/>
  <c r="G98" i="2" s="1"/>
  <c r="G100" i="2" s="1"/>
  <c r="AD26" i="1"/>
  <c r="D79" i="1"/>
  <c r="C74" i="1"/>
  <c r="F79" i="1"/>
  <c r="E74" i="1"/>
  <c r="E79" i="1" s="1"/>
  <c r="C79" i="1"/>
  <c r="G79" i="1" s="1"/>
  <c r="AD24" i="1"/>
  <c r="G91" i="1"/>
  <c r="H77" i="3" l="1"/>
  <c r="C77" i="3"/>
  <c r="H79" i="1"/>
  <c r="G77" i="3" l="1"/>
</calcChain>
</file>

<file path=xl/sharedStrings.xml><?xml version="1.0" encoding="utf-8"?>
<sst xmlns="http://schemas.openxmlformats.org/spreadsheetml/2006/main" count="765" uniqueCount="189">
  <si>
    <t>ПРИЛОЖЕНИЕ №5</t>
  </si>
  <si>
    <t>к Договору управления многоквартирного</t>
  </si>
  <si>
    <t>дома ул.Солнечная 29</t>
  </si>
  <si>
    <t xml:space="preserve">                                                                  </t>
  </si>
  <si>
    <t>Отчет</t>
  </si>
  <si>
    <t xml:space="preserve">             Отчет </t>
  </si>
  <si>
    <t xml:space="preserve">                                                управляющей организации</t>
  </si>
  <si>
    <t>управляющей организации</t>
  </si>
  <si>
    <t xml:space="preserve">                                  ООО "Управляющая компания "Да Винчи"</t>
  </si>
  <si>
    <t xml:space="preserve">                                  </t>
  </si>
  <si>
    <t>ООО "Управляющая компания "Да Винчи"</t>
  </si>
  <si>
    <t xml:space="preserve">                           о деятельности за отчетный период с 01.12.2020г. по 31.12.2020г.</t>
  </si>
  <si>
    <t xml:space="preserve">                           </t>
  </si>
  <si>
    <t>о деятельности за отчетный период с 01.01.2020г. по 31.12.2020г.</t>
  </si>
  <si>
    <t xml:space="preserve">                     по многоквартирному дому, расположенному по адресу:  ул.Солнечная 29</t>
  </si>
  <si>
    <t xml:space="preserve">                     по многоквартирному дому, расположенному по адресу:  Солнечная 29</t>
  </si>
  <si>
    <t xml:space="preserve"> по многоквартирному дому, расположенному по адресу:  ул.Солнечная 29</t>
  </si>
  <si>
    <t xml:space="preserve">          Отчет по затратам на  содержанию и текущий ремонт общего имущества  многоквартирного  дома за 2020г.</t>
  </si>
  <si>
    <t>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</si>
  <si>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</si>
  <si>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</si>
  <si>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</si>
  <si>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Дополн.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</si>
  <si>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</si>
  <si>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</si>
  <si>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</si>
  <si>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</si>
  <si>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</si>
  <si>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</si>
  <si>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</si>
  <si>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</si>
  <si>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</si>
  <si>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</si>
  <si>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на СОИ</t>
  </si>
  <si>
    <t>сточных вод</t>
  </si>
  <si>
    <t>Гор.вода</t>
  </si>
  <si>
    <t>Хол.вода</t>
  </si>
  <si>
    <t>Водоотвед</t>
  </si>
  <si>
    <t>эл/энергия</t>
  </si>
  <si>
    <t>отопление</t>
  </si>
  <si>
    <t>антенна</t>
  </si>
  <si>
    <t>тко</t>
  </si>
  <si>
    <t>целев.</t>
  </si>
  <si>
    <t>домофон</t>
  </si>
  <si>
    <t>очист.систем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</si>
  <si>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</si>
  <si>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</si>
  <si>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</si>
  <si>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</si>
  <si>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</si>
  <si>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</si>
  <si>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сбор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</si>
  <si>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</si>
  <si>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</si>
  <si>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</si>
  <si>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</si>
  <si>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</si>
  <si>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</t>
  </si>
  <si>
    <t>Количество подъездов, шт</t>
  </si>
  <si>
    <t>ПЛАН</t>
  </si>
  <si>
    <t>ФАКТ</t>
  </si>
  <si>
    <t>ОТКЛОНЕНИЕ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</si>
  <si>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</si>
  <si>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</si>
  <si>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</si>
  <si>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</si>
  <si>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Задолженность на 01.01.2020г.</t>
  </si>
  <si>
    <t>работ и услуг</t>
  </si>
  <si>
    <t>оказания услуг</t>
  </si>
  <si>
    <t>затрат</t>
  </si>
  <si>
    <t xml:space="preserve"> 1м2 
площади </t>
  </si>
  <si>
    <t xml:space="preserve"> 1 м2 
площади </t>
  </si>
  <si>
    <t xml:space="preserve"> 1 м2
 площади </t>
  </si>
  <si>
    <t>Начислено  с 01.01.20 по 31.12.20</t>
  </si>
  <si>
    <t>помещений,</t>
  </si>
  <si>
    <t>Оплачено  с 01.01.20 по 31.12.20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</si>
  <si>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</si>
  <si>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</si>
  <si>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</si>
  <si>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Задолженность на 01.01.2021г.</t>
  </si>
  <si>
    <t>2. Техническое обслуживание  конструктивных элементов многоквартирного дома</t>
  </si>
  <si>
    <t>Выполнено работ (оказано услуг)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</si>
  <si>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</si>
  <si>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</si>
  <si>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</si>
  <si>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 xml:space="preserve"> Управляющая организация</t>
  </si>
  <si>
    <t>диспетчерское</t>
  </si>
  <si>
    <t xml:space="preserve">водоотведения, теплоснабжения и </t>
  </si>
  <si>
    <t xml:space="preserve"> ООО "УК"Да Винчи"</t>
  </si>
  <si>
    <t>обслуживание</t>
  </si>
  <si>
    <t>электроснабжения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</si>
  <si>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</si>
  <si>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4. Обслуживание</t>
  </si>
  <si>
    <t>Ежемесячно</t>
  </si>
  <si>
    <t>М.П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</si>
  <si>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</si>
  <si>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</si>
  <si>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</si>
  <si>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</si>
  <si>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</si>
  <si>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</si>
  <si>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</si>
  <si>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</si>
  <si>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</si>
  <si>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</si>
  <si>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</si>
  <si>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</si>
  <si>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</si>
  <si>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</si>
  <si>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</si>
  <si>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</si>
  <si>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</si>
  <si>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</si>
  <si>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</si>
  <si>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</si>
  <si>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</si>
  <si>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</si>
  <si>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</si>
  <si>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</si>
  <si>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</si>
  <si>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</si>
  <si>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</si>
  <si>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</si>
  <si>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</si>
  <si>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</si>
  <si>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</si>
  <si>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</si>
  <si>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</si>
  <si>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</si>
  <si>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</si>
  <si>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</si>
  <si>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</si>
  <si>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</si>
  <si>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</si>
  <si>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</si>
  <si>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</si>
  <si>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</si>
  <si>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</si>
  <si>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</si>
  <si>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</si>
  <si>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</si>
  <si>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</si>
  <si>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</si>
  <si>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</si>
  <si>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</si>
  <si>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</si>
  <si>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</si>
  <si>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</si>
  <si>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</si>
  <si>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</si>
  <si>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</si>
  <si>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</si>
  <si>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</si>
  <si>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</si>
  <si>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</si>
  <si>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</si>
  <si>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</si>
  <si>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
 площади </t>
  </si>
  <si>
    <t xml:space="preserve">на 1кв.м 
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</si>
  <si>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</si>
  <si>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</si>
  <si>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</si>
  <si>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</si>
  <si>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</si>
  <si>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</si>
  <si>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</si>
  <si>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</si>
  <si>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</si>
  <si>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</si>
  <si>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</t>
  </si>
  <si>
    <t xml:space="preserve">    насаждений</t>
  </si>
  <si>
    <t xml:space="preserve">Всего стоимость </t>
  </si>
  <si>
    <t>дополнительных работ (услуг)</t>
  </si>
  <si>
    <t>Управляющая организация</t>
  </si>
  <si>
    <t>ООО "УК"Да Винчи"</t>
  </si>
  <si>
    <t>дома ул.Солнечная 31</t>
  </si>
  <si>
    <t xml:space="preserve">                                                                                                                              Отчет                                                                  </t>
  </si>
  <si>
    <t xml:space="preserve">                           о деятельности за отчетный период с 01.01.2020г. по 31.12.2020г.</t>
  </si>
  <si>
    <t xml:space="preserve">                           о деятельности за отчетный период с 15.06.2019г. по 31.12.2019 г.</t>
  </si>
  <si>
    <t xml:space="preserve">                     по многоквартирному дому, расположенному по адресу:  ул.Солнечная 31</t>
  </si>
  <si>
    <t xml:space="preserve">                     по многоквартирному дому, расположенному по адресу:  Солнечная 33</t>
  </si>
  <si>
    <t>Остаток д/ср-в на 01.01.2020г</t>
  </si>
  <si>
    <t xml:space="preserve"> 1м2 площади </t>
  </si>
  <si>
    <t xml:space="preserve"> 1 м2 площади </t>
  </si>
  <si>
    <t>Начислено  с 01.01.2020 по 31.12.2020</t>
  </si>
  <si>
    <t>Оплачено  с 01.01.2020 по 31.12.2020</t>
  </si>
  <si>
    <t xml:space="preserve">на 1кв.м площади </t>
  </si>
  <si>
    <t>дома ул.Солнечная 33</t>
  </si>
  <si>
    <t xml:space="preserve">                     по многоквартирному дому, расположенному по адресу:  ул.Солнечная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</si>
</sst>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9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3" fillId="0" borderId="0"/>
    <xf numFmtId="0" fontId="14" fillId="0" borderId="0"/>
  </cellStyleXfs>
  <cellXfs count="301">
    <xf numFmtId="0" fontId="0" fillId="0" borderId="0" xfId="0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/>
    <xf numFmtId="0" fontId="12" fillId="0" borderId="9" xfId="0" applyFont="1" applyBorder="1" applyAlignment="1">
      <alignment horizontal="left" wrapText="1"/>
    </xf>
    <xf numFmtId="0" fontId="11" fillId="0" borderId="11" xfId="0" applyFont="1" applyBorder="1"/>
    <xf numFmtId="0" fontId="11" fillId="0" borderId="1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13" xfId="0" applyFont="1" applyBorder="1"/>
    <xf numFmtId="164" fontId="11" fillId="0" borderId="14" xfId="0" applyNumberFormat="1" applyFont="1" applyBorder="1"/>
    <xf numFmtId="0" fontId="11" fillId="0" borderId="15" xfId="0" applyFont="1" applyBorder="1"/>
    <xf numFmtId="0" fontId="11" fillId="0" borderId="16" xfId="0" applyFont="1" applyBorder="1"/>
    <xf numFmtId="0" fontId="5" fillId="0" borderId="2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21" xfId="0" applyFont="1" applyBorder="1"/>
    <xf numFmtId="164" fontId="11" fillId="0" borderId="22" xfId="0" applyNumberFormat="1" applyFont="1" applyBorder="1"/>
    <xf numFmtId="0" fontId="11" fillId="0" borderId="23" xfId="0" applyFont="1" applyBorder="1"/>
    <xf numFmtId="0" fontId="11" fillId="0" borderId="24" xfId="0" applyFont="1" applyBorder="1"/>
    <xf numFmtId="0" fontId="5" fillId="0" borderId="17" xfId="0" applyFont="1" applyBorder="1"/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1" fillId="0" borderId="27" xfId="0" applyFont="1" applyBorder="1"/>
    <xf numFmtId="0" fontId="5" fillId="0" borderId="26" xfId="0" applyFont="1" applyBorder="1"/>
    <xf numFmtId="0" fontId="4" fillId="0" borderId="28" xfId="0" applyFont="1" applyBorder="1" applyAlignment="1">
      <alignment horizontal="center"/>
    </xf>
    <xf numFmtId="0" fontId="5" fillId="0" borderId="9" xfId="0" applyFont="1" applyBorder="1"/>
    <xf numFmtId="0" fontId="5" fillId="0" borderId="28" xfId="0" applyFont="1" applyBorder="1"/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/>
    <xf numFmtId="0" fontId="11" fillId="0" borderId="22" xfId="0" applyFont="1" applyBorder="1"/>
    <xf numFmtId="0" fontId="11" fillId="0" borderId="0" xfId="0" applyFont="1" applyBorder="1"/>
    <xf numFmtId="0" fontId="11" fillId="0" borderId="25" xfId="0" applyFont="1" applyBorder="1"/>
    <xf numFmtId="0" fontId="4" fillId="0" borderId="10" xfId="0" applyFont="1" applyBorder="1"/>
    <xf numFmtId="0" fontId="4" fillId="0" borderId="29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11" fillId="0" borderId="30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31" xfId="0" applyFont="1" applyBorder="1"/>
    <xf numFmtId="0" fontId="10" fillId="0" borderId="32" xfId="0" applyFont="1" applyBorder="1" applyAlignment="1">
      <alignment horizontal="right"/>
    </xf>
    <xf numFmtId="0" fontId="10" fillId="0" borderId="7" xfId="0" applyFont="1" applyBorder="1"/>
    <xf numFmtId="2" fontId="10" fillId="0" borderId="33" xfId="0" applyNumberFormat="1" applyFont="1" applyBorder="1"/>
    <xf numFmtId="0" fontId="4" fillId="0" borderId="33" xfId="0" applyFont="1" applyBorder="1"/>
    <xf numFmtId="2" fontId="4" fillId="0" borderId="33" xfId="0" applyNumberFormat="1" applyFont="1" applyBorder="1"/>
    <xf numFmtId="0" fontId="4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11" fillId="0" borderId="37" xfId="0" applyFont="1" applyBorder="1"/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5" fillId="0" borderId="1" xfId="0" applyFont="1" applyBorder="1"/>
    <xf numFmtId="0" fontId="5" fillId="0" borderId="38" xfId="0" applyFont="1" applyBorder="1"/>
    <xf numFmtId="0" fontId="11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0" xfId="0" applyFont="1" applyBorder="1"/>
    <xf numFmtId="0" fontId="4" fillId="0" borderId="7" xfId="2" applyFont="1" applyBorder="1"/>
    <xf numFmtId="2" fontId="4" fillId="0" borderId="5" xfId="0" applyNumberFormat="1" applyFont="1" applyBorder="1"/>
    <xf numFmtId="2" fontId="0" fillId="0" borderId="0" xfId="0" applyNumberFormat="1"/>
    <xf numFmtId="0" fontId="11" fillId="0" borderId="13" xfId="0" applyFont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2" fontId="4" fillId="0" borderId="1" xfId="0" applyNumberFormat="1" applyFont="1" applyFill="1" applyBorder="1"/>
    <xf numFmtId="2" fontId="4" fillId="0" borderId="38" xfId="0" applyNumberFormat="1" applyFont="1" applyFill="1" applyBorder="1"/>
    <xf numFmtId="0" fontId="11" fillId="0" borderId="39" xfId="0" applyFont="1" applyBorder="1"/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4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39" xfId="3" applyFont="1" applyFill="1" applyBorder="1" applyAlignment="1">
      <alignment horizontal="left" vertical="center" wrapText="1"/>
    </xf>
    <xf numFmtId="0" fontId="16" fillId="2" borderId="39" xfId="3" applyFont="1" applyFill="1" applyBorder="1" applyAlignment="1">
      <alignment horizontal="center" vertical="top" wrapText="1"/>
    </xf>
    <xf numFmtId="164" fontId="15" fillId="0" borderId="11" xfId="3" applyNumberFormat="1" applyFont="1" applyFill="1" applyBorder="1" applyAlignment="1">
      <alignment horizontal="center" vertical="center" wrapText="1"/>
    </xf>
    <xf numFmtId="2" fontId="15" fillId="0" borderId="42" xfId="3" applyNumberFormat="1" applyFont="1" applyFill="1" applyBorder="1" applyAlignment="1">
      <alignment horizontal="center" vertical="center" wrapText="1"/>
    </xf>
    <xf numFmtId="164" fontId="15" fillId="0" borderId="13" xfId="3" applyNumberFormat="1" applyFont="1" applyFill="1" applyBorder="1" applyAlignment="1">
      <alignment horizontal="center" vertical="center" wrapText="1"/>
    </xf>
    <xf numFmtId="2" fontId="15" fillId="0" borderId="43" xfId="3" applyNumberFormat="1" applyFont="1" applyFill="1" applyBorder="1" applyAlignment="1">
      <alignment horizontal="center" vertical="center" wrapText="1"/>
    </xf>
    <xf numFmtId="0" fontId="16" fillId="2" borderId="37" xfId="3" applyFont="1" applyFill="1" applyBorder="1" applyAlignment="1">
      <alignment horizontal="center" vertical="top" wrapText="1"/>
    </xf>
    <xf numFmtId="2" fontId="15" fillId="0" borderId="21" xfId="3" applyNumberFormat="1" applyFont="1" applyFill="1" applyBorder="1" applyAlignment="1">
      <alignment horizontal="center" vertical="center" wrapText="1"/>
    </xf>
    <xf numFmtId="2" fontId="15" fillId="0" borderId="44" xfId="3" applyNumberFormat="1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left" vertical="center" wrapText="1"/>
    </xf>
    <xf numFmtId="0" fontId="17" fillId="0" borderId="45" xfId="0" applyFont="1" applyBorder="1" applyAlignment="1">
      <alignment vertical="center"/>
    </xf>
    <xf numFmtId="164" fontId="15" fillId="0" borderId="30" xfId="3" applyNumberFormat="1" applyFont="1" applyFill="1" applyBorder="1" applyAlignment="1">
      <alignment horizontal="center" vertical="center" wrapText="1"/>
    </xf>
    <xf numFmtId="2" fontId="15" fillId="0" borderId="38" xfId="3" applyNumberFormat="1" applyFont="1" applyFill="1" applyBorder="1" applyAlignment="1">
      <alignment horizontal="center" vertical="center" wrapText="1"/>
    </xf>
    <xf numFmtId="164" fontId="15" fillId="0" borderId="21" xfId="3" applyNumberFormat="1" applyFont="1" applyFill="1" applyBorder="1" applyAlignment="1">
      <alignment horizontal="center" vertical="center" wrapText="1"/>
    </xf>
    <xf numFmtId="0" fontId="4" fillId="0" borderId="46" xfId="0" applyFont="1" applyBorder="1"/>
    <xf numFmtId="0" fontId="4" fillId="0" borderId="47" xfId="0" applyFont="1" applyBorder="1"/>
    <xf numFmtId="2" fontId="4" fillId="0" borderId="48" xfId="0" applyNumberFormat="1" applyFont="1" applyBorder="1" applyAlignment="1">
      <alignment horizontal="right"/>
    </xf>
    <xf numFmtId="2" fontId="11" fillId="0" borderId="48" xfId="0" applyNumberFormat="1" applyFont="1" applyBorder="1" applyAlignment="1">
      <alignment horizontal="right"/>
    </xf>
    <xf numFmtId="2" fontId="4" fillId="0" borderId="48" xfId="0" applyNumberFormat="1" applyFont="1" applyBorder="1"/>
    <xf numFmtId="2" fontId="4" fillId="0" borderId="49" xfId="0" applyNumberFormat="1" applyFont="1" applyBorder="1"/>
    <xf numFmtId="0" fontId="5" fillId="0" borderId="48" xfId="0" applyFont="1" applyBorder="1"/>
    <xf numFmtId="0" fontId="5" fillId="0" borderId="50" xfId="0" applyFont="1" applyBorder="1"/>
    <xf numFmtId="2" fontId="17" fillId="0" borderId="30" xfId="0" applyNumberFormat="1" applyFont="1" applyBorder="1" applyAlignment="1">
      <alignment horizontal="center" vertical="center"/>
    </xf>
    <xf numFmtId="2" fontId="18" fillId="0" borderId="21" xfId="3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 applyBorder="1"/>
    <xf numFmtId="2" fontId="19" fillId="0" borderId="0" xfId="0" applyNumberFormat="1" applyFont="1" applyBorder="1"/>
    <xf numFmtId="0" fontId="20" fillId="0" borderId="37" xfId="0" applyFont="1" applyBorder="1"/>
    <xf numFmtId="0" fontId="11" fillId="0" borderId="37" xfId="0" applyFont="1" applyBorder="1" applyAlignment="1">
      <alignment horizontal="center"/>
    </xf>
    <xf numFmtId="2" fontId="20" fillId="0" borderId="44" xfId="0" applyNumberFormat="1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2" fontId="20" fillId="0" borderId="2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20" fillId="0" borderId="39" xfId="0" applyFont="1" applyBorder="1"/>
    <xf numFmtId="0" fontId="20" fillId="0" borderId="39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/>
    <xf numFmtId="0" fontId="20" fillId="0" borderId="51" xfId="0" applyFont="1" applyBorder="1"/>
    <xf numFmtId="0" fontId="11" fillId="0" borderId="51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/>
    <xf numFmtId="0" fontId="15" fillId="0" borderId="45" xfId="3" applyFont="1" applyFill="1" applyBorder="1" applyAlignment="1">
      <alignment horizontal="left" vertical="center" wrapText="1"/>
    </xf>
    <xf numFmtId="164" fontId="15" fillId="0" borderId="30" xfId="3" applyNumberFormat="1" applyFont="1" applyFill="1" applyBorder="1" applyAlignment="1">
      <alignment horizontal="center" wrapText="1"/>
    </xf>
    <xf numFmtId="2" fontId="20" fillId="0" borderId="38" xfId="0" applyNumberFormat="1" applyFont="1" applyBorder="1" applyAlignment="1">
      <alignment horizontal="center"/>
    </xf>
    <xf numFmtId="164" fontId="15" fillId="0" borderId="52" xfId="3" applyNumberFormat="1" applyFont="1" applyFill="1" applyBorder="1" applyAlignment="1">
      <alignment horizontal="center" wrapText="1"/>
    </xf>
    <xf numFmtId="164" fontId="20" fillId="0" borderId="30" xfId="0" applyNumberFormat="1" applyFont="1" applyBorder="1" applyAlignment="1">
      <alignment horizontal="center"/>
    </xf>
    <xf numFmtId="2" fontId="20" fillId="0" borderId="31" xfId="0" applyNumberFormat="1" applyFont="1" applyBorder="1" applyAlignment="1">
      <alignment horizontal="center"/>
    </xf>
    <xf numFmtId="0" fontId="11" fillId="0" borderId="53" xfId="0" applyFont="1" applyBorder="1"/>
    <xf numFmtId="0" fontId="5" fillId="0" borderId="37" xfId="0" applyFont="1" applyBorder="1" applyAlignment="1">
      <alignment horizontal="center"/>
    </xf>
    <xf numFmtId="164" fontId="11" fillId="0" borderId="39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1" fillId="0" borderId="54" xfId="0" applyFont="1" applyBorder="1"/>
    <xf numFmtId="0" fontId="5" fillId="0" borderId="51" xfId="0" applyFont="1" applyBorder="1" applyAlignment="1">
      <alignment horizontal="center"/>
    </xf>
    <xf numFmtId="0" fontId="5" fillId="0" borderId="37" xfId="0" applyFont="1" applyBorder="1"/>
    <xf numFmtId="0" fontId="5" fillId="0" borderId="51" xfId="0" applyFont="1" applyBorder="1"/>
    <xf numFmtId="0" fontId="5" fillId="0" borderId="39" xfId="0" applyFont="1" applyBorder="1" applyAlignment="1">
      <alignment horizontal="center"/>
    </xf>
    <xf numFmtId="0" fontId="5" fillId="0" borderId="0" xfId="0" applyFont="1" applyBorder="1"/>
    <xf numFmtId="0" fontId="5" fillId="0" borderId="39" xfId="0" applyFont="1" applyBorder="1"/>
    <xf numFmtId="164" fontId="11" fillId="0" borderId="37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51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5" xfId="0" applyFont="1" applyBorder="1" applyAlignment="1">
      <alignment horizontal="left"/>
    </xf>
    <xf numFmtId="0" fontId="11" fillId="0" borderId="45" xfId="0" applyFont="1" applyBorder="1" applyAlignment="1">
      <alignment horizontal="center"/>
    </xf>
    <xf numFmtId="0" fontId="11" fillId="0" borderId="45" xfId="0" applyFont="1" applyBorder="1"/>
    <xf numFmtId="0" fontId="11" fillId="0" borderId="37" xfId="0" applyFont="1" applyBorder="1" applyAlignment="1">
      <alignment horizontal="left"/>
    </xf>
    <xf numFmtId="0" fontId="21" fillId="0" borderId="51" xfId="0" applyFont="1" applyBorder="1"/>
    <xf numFmtId="0" fontId="21" fillId="0" borderId="51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45" xfId="0" applyFont="1" applyBorder="1" applyAlignment="1">
      <alignment horizontal="left"/>
    </xf>
    <xf numFmtId="0" fontId="21" fillId="0" borderId="45" xfId="0" applyFont="1" applyBorder="1" applyAlignment="1">
      <alignment horizontal="center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164" fontId="15" fillId="0" borderId="21" xfId="3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64" fontId="15" fillId="0" borderId="27" xfId="3" applyNumberFormat="1" applyFont="1" applyFill="1" applyBorder="1" applyAlignment="1">
      <alignment horizontal="center" vertical="center" wrapText="1"/>
    </xf>
    <xf numFmtId="0" fontId="22" fillId="0" borderId="37" xfId="0" applyFont="1" applyBorder="1"/>
    <xf numFmtId="2" fontId="20" fillId="0" borderId="21" xfId="0" applyNumberFormat="1" applyFont="1" applyBorder="1" applyAlignment="1">
      <alignment horizontal="center"/>
    </xf>
    <xf numFmtId="0" fontId="22" fillId="0" borderId="51" xfId="0" applyFont="1" applyBorder="1"/>
    <xf numFmtId="0" fontId="20" fillId="0" borderId="15" xfId="0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164" fontId="15" fillId="0" borderId="13" xfId="3" applyNumberFormat="1" applyFont="1" applyFill="1" applyBorder="1" applyAlignment="1">
      <alignment horizontal="center" wrapText="1"/>
    </xf>
    <xf numFmtId="2" fontId="20" fillId="0" borderId="25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2" fontId="21" fillId="0" borderId="25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21" fillId="0" borderId="37" xfId="0" applyFont="1" applyBorder="1"/>
    <xf numFmtId="0" fontId="20" fillId="0" borderId="8" xfId="0" applyFont="1" applyBorder="1"/>
    <xf numFmtId="0" fontId="21" fillId="0" borderId="8" xfId="0" applyFont="1" applyBorder="1"/>
    <xf numFmtId="0" fontId="21" fillId="0" borderId="56" xfId="0" applyFont="1" applyBorder="1" applyAlignment="1">
      <alignment horizontal="center"/>
    </xf>
    <xf numFmtId="0" fontId="20" fillId="0" borderId="41" xfId="0" applyFont="1" applyBorder="1"/>
    <xf numFmtId="0" fontId="21" fillId="0" borderId="1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43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1" fillId="0" borderId="39" xfId="0" applyFont="1" applyBorder="1"/>
    <xf numFmtId="0" fontId="23" fillId="0" borderId="39" xfId="0" applyFont="1" applyBorder="1"/>
    <xf numFmtId="0" fontId="23" fillId="0" borderId="13" xfId="0" applyFont="1" applyBorder="1"/>
    <xf numFmtId="0" fontId="23" fillId="0" borderId="8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2" fontId="21" fillId="0" borderId="43" xfId="0" applyNumberFormat="1" applyFont="1" applyBorder="1" applyAlignment="1">
      <alignment horizontal="center"/>
    </xf>
    <xf numFmtId="43" fontId="15" fillId="0" borderId="13" xfId="1" applyFont="1" applyFill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21" fillId="0" borderId="8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1" fillId="0" borderId="28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11" fillId="0" borderId="0" xfId="0" applyNumberFormat="1" applyFont="1" applyBorder="1"/>
    <xf numFmtId="2" fontId="21" fillId="0" borderId="0" xfId="0" applyNumberFormat="1" applyFont="1" applyBorder="1" applyAlignment="1">
      <alignment horizontal="center"/>
    </xf>
    <xf numFmtId="164" fontId="0" fillId="0" borderId="0" xfId="0" applyNumberFormat="1"/>
    <xf numFmtId="0" fontId="10" fillId="0" borderId="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4" xfId="0" applyFont="1" applyBorder="1"/>
    <xf numFmtId="2" fontId="5" fillId="0" borderId="0" xfId="0" applyNumberFormat="1" applyFont="1"/>
    <xf numFmtId="0" fontId="16" fillId="2" borderId="51" xfId="3" applyFont="1" applyFill="1" applyBorder="1" applyAlignment="1">
      <alignment horizontal="left" vertical="center" wrapText="1"/>
    </xf>
    <xf numFmtId="0" fontId="6" fillId="0" borderId="51" xfId="0" applyFont="1" applyBorder="1" applyAlignment="1">
      <alignment vertical="center"/>
    </xf>
    <xf numFmtId="2" fontId="11" fillId="2" borderId="13" xfId="0" applyNumberFormat="1" applyFont="1" applyFill="1" applyBorder="1" applyAlignment="1">
      <alignment vertical="center"/>
    </xf>
    <xf numFmtId="2" fontId="24" fillId="2" borderId="36" xfId="3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2" fontId="19" fillId="0" borderId="1" xfId="0" applyNumberFormat="1" applyFont="1" applyBorder="1"/>
    <xf numFmtId="2" fontId="11" fillId="0" borderId="57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Border="1"/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2" fontId="11" fillId="0" borderId="3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" xfId="0" applyFont="1" applyBorder="1"/>
    <xf numFmtId="0" fontId="11" fillId="0" borderId="17" xfId="0" applyFont="1" applyBorder="1"/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11" fillId="0" borderId="26" xfId="0" applyFont="1" applyBorder="1"/>
    <xf numFmtId="0" fontId="11" fillId="0" borderId="28" xfId="0" applyFont="1" applyBorder="1"/>
    <xf numFmtId="0" fontId="11" fillId="0" borderId="8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14" xfId="0" applyFont="1" applyBorder="1"/>
    <xf numFmtId="0" fontId="5" fillId="0" borderId="5" xfId="0" applyFont="1" applyBorder="1"/>
    <xf numFmtId="2" fontId="4" fillId="0" borderId="5" xfId="0" applyNumberFormat="1" applyFont="1" applyFill="1" applyBorder="1"/>
    <xf numFmtId="2" fontId="24" fillId="2" borderId="43" xfId="3" applyNumberFormat="1" applyFont="1" applyFill="1" applyBorder="1" applyAlignment="1">
      <alignment horizontal="center" vertical="center" wrapText="1"/>
    </xf>
    <xf numFmtId="0" fontId="5" fillId="0" borderId="49" xfId="0" applyFont="1" applyBorder="1"/>
    <xf numFmtId="2" fontId="17" fillId="0" borderId="21" xfId="0" applyNumberFormat="1" applyFont="1" applyBorder="1" applyAlignment="1">
      <alignment horizontal="center" vertical="center"/>
    </xf>
    <xf numFmtId="0" fontId="20" fillId="0" borderId="51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164" fontId="15" fillId="0" borderId="27" xfId="3" applyNumberFormat="1" applyFont="1" applyFill="1" applyBorder="1" applyAlignment="1">
      <alignment horizontal="center" wrapText="1"/>
    </xf>
    <xf numFmtId="164" fontId="5" fillId="0" borderId="0" xfId="0" applyNumberFormat="1" applyFont="1"/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opLeftCell="A67" workbookViewId="0">
      <selection activeCell="I104" sqref="I104"/>
    </sheetView>
  </sheetViews>
  <sheetFormatPr defaultRowHeight="15" x14ac:dyDescent="0.25"/>
  <cols>
    <col min="1" max="1" width="46.5703125" customWidth="1"/>
    <col min="2" max="2" width="43.42578125" customWidth="1"/>
    <col min="3" max="3" width="13.42578125" customWidth="1"/>
    <col min="4" max="4" width="11.7109375" customWidth="1"/>
    <col min="5" max="5" width="13.28515625" customWidth="1"/>
    <col min="6" max="6" width="11.7109375" customWidth="1"/>
    <col min="7" max="7" width="13.28515625" customWidth="1"/>
    <col min="8" max="8" width="11.7109375" customWidth="1"/>
    <col min="10" max="10" width="8.85546875" customWidth="1"/>
    <col min="11" max="11" width="35.7109375" customWidth="1"/>
    <col min="12" max="12" width="15" customWidth="1"/>
    <col min="13" max="13" width="14.28515625" customWidth="1"/>
    <col min="14" max="14" width="13.42578125" customWidth="1"/>
    <col min="15" max="15" width="15.42578125" customWidth="1"/>
    <col min="16" max="16" width="15.85546875" customWidth="1"/>
    <col min="17" max="17" width="13.85546875" customWidth="1"/>
    <col min="18" max="18" width="13" customWidth="1"/>
    <col min="19" max="19" width="13.42578125" customWidth="1"/>
    <col min="20" max="20" width="12.5703125" customWidth="1"/>
    <col min="21" max="21" width="11.42578125" customWidth="1"/>
    <col min="22" max="22" width="11.140625" customWidth="1"/>
    <col min="23" max="23" width="11.7109375" customWidth="1"/>
    <col min="24" max="24" width="11.140625" customWidth="1"/>
    <col min="26" max="26" width="9.5703125" bestFit="1" customWidth="1"/>
    <col min="27" max="27" width="9.5703125" customWidth="1"/>
    <col min="28" max="28" width="9.5703125" bestFit="1" customWidth="1"/>
    <col min="29" max="29" width="14.28515625" customWidth="1"/>
    <col min="30" max="30" width="10.7109375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 x14ac:dyDescent="0.3">
      <c r="A4" s="3" t="s">
        <v>3</v>
      </c>
      <c r="B4" s="4" t="s">
        <v>4</v>
      </c>
      <c r="C4" s="4"/>
      <c r="D4" s="3"/>
      <c r="E4" s="3"/>
      <c r="F4" s="5"/>
      <c r="G4" s="5"/>
      <c r="H4" s="5"/>
      <c r="I4" s="2"/>
      <c r="J4" s="2"/>
      <c r="K4" s="6" t="s">
        <v>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customHeight="1" x14ac:dyDescent="0.3">
      <c r="A5" s="4" t="s">
        <v>6</v>
      </c>
      <c r="B5" s="4"/>
      <c r="C5" s="4"/>
      <c r="D5" s="4"/>
      <c r="E5" s="3"/>
      <c r="F5" s="5"/>
      <c r="G5" s="5"/>
      <c r="H5" s="5"/>
      <c r="I5" s="2"/>
      <c r="J5" s="2"/>
      <c r="K5" s="6" t="s"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customHeight="1" x14ac:dyDescent="0.3">
      <c r="A6" s="4" t="s">
        <v>8</v>
      </c>
      <c r="B6" s="4"/>
      <c r="C6" s="4"/>
      <c r="D6" s="4"/>
      <c r="E6" s="3"/>
      <c r="F6" s="5"/>
      <c r="G6" s="5"/>
      <c r="H6" s="5"/>
      <c r="I6" s="2"/>
      <c r="J6" s="7" t="s">
        <v>9</v>
      </c>
      <c r="K6" s="6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3">
      <c r="A7" s="4" t="s">
        <v>11</v>
      </c>
      <c r="B7" s="4"/>
      <c r="C7" s="4"/>
      <c r="D7" s="4"/>
      <c r="E7" s="3"/>
      <c r="F7" s="2"/>
      <c r="G7" s="2"/>
      <c r="H7" s="2"/>
      <c r="I7" s="2"/>
      <c r="J7" s="7" t="s">
        <v>12</v>
      </c>
      <c r="K7" s="6" t="s"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" customHeight="1" x14ac:dyDescent="0.3">
      <c r="A8" s="8" t="s">
        <v>14</v>
      </c>
      <c r="B8" s="8"/>
      <c r="C8" s="8"/>
      <c r="D8" s="8"/>
      <c r="E8" s="9"/>
      <c r="F8" s="2"/>
      <c r="G8" s="2"/>
      <c r="H8" s="2"/>
      <c r="I8" s="2"/>
      <c r="J8" s="7" t="s">
        <v>15</v>
      </c>
      <c r="K8" s="6" t="s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customHeight="1" x14ac:dyDescent="0.25">
      <c r="A9" s="10" t="s">
        <v>17</v>
      </c>
      <c r="B9" s="10"/>
      <c r="C9" s="10"/>
      <c r="D9" s="10"/>
      <c r="E9" s="10"/>
      <c r="F9" s="2"/>
      <c r="G9" s="2"/>
      <c r="H9" s="2"/>
      <c r="I9" s="2"/>
      <c r="J9" s="11"/>
      <c r="K9" s="12" t="s">
        <v>18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7.25" customHeight="1" x14ac:dyDescent="0.25">
      <c r="A10" s="13"/>
      <c r="B10" s="13"/>
      <c r="C10" s="13"/>
      <c r="D10" s="13"/>
      <c r="E10" s="13"/>
      <c r="F10" s="2"/>
      <c r="G10" s="2"/>
      <c r="H10" s="2"/>
      <c r="I10" s="2"/>
      <c r="J10" s="2"/>
    </row>
    <row r="11" spans="1:29" ht="17.25" customHeight="1" x14ac:dyDescent="0.25">
      <c r="F11" s="14"/>
      <c r="G11" s="2"/>
      <c r="H11" s="2"/>
      <c r="I11" s="2"/>
      <c r="J11" s="2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2"/>
      <c r="Y11" s="2"/>
      <c r="Z11" s="2"/>
      <c r="AA11" s="2"/>
      <c r="AB11" s="2"/>
      <c r="AC11" s="2"/>
    </row>
    <row r="12" spans="1:29" ht="20.25" customHeight="1" thickBot="1" x14ac:dyDescent="0.35">
      <c r="A12" s="16"/>
      <c r="B12" s="16"/>
      <c r="C12" s="16"/>
      <c r="D12" s="16"/>
      <c r="E12" s="16"/>
      <c r="F12" s="2"/>
      <c r="G12" s="2"/>
      <c r="H12" s="2"/>
      <c r="I12" s="2"/>
      <c r="J12" s="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2"/>
      <c r="Y12" s="2"/>
      <c r="Z12" s="2"/>
      <c r="AA12" s="2"/>
      <c r="AB12" s="2"/>
      <c r="AC12" s="2"/>
    </row>
    <row r="13" spans="1:29" ht="15.75" thickBot="1" x14ac:dyDescent="0.3">
      <c r="A13" s="17" t="s">
        <v>19</v>
      </c>
      <c r="B13" s="18"/>
      <c r="C13" s="19"/>
      <c r="D13" s="19"/>
      <c r="E13" s="20"/>
      <c r="F13" s="2"/>
      <c r="G13" s="2"/>
      <c r="H13" s="2"/>
      <c r="I13" s="2"/>
      <c r="J13" s="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"/>
      <c r="Y13" s="2"/>
      <c r="Z13" s="2"/>
      <c r="AA13" s="2"/>
      <c r="AB13" s="2"/>
      <c r="AC13" s="2"/>
    </row>
    <row r="14" spans="1:29" ht="16.5" thickBot="1" x14ac:dyDescent="0.3">
      <c r="A14" s="21" t="s">
        <v>20</v>
      </c>
      <c r="B14" s="22">
        <v>2250.3000000000002</v>
      </c>
      <c r="C14" s="23"/>
      <c r="D14" s="23"/>
      <c r="E14" s="24"/>
      <c r="F14" s="2"/>
      <c r="G14" s="2"/>
      <c r="H14" s="2"/>
      <c r="I14" s="2"/>
      <c r="J14" s="25"/>
      <c r="K14" s="26"/>
      <c r="L14" s="27" t="s">
        <v>21</v>
      </c>
      <c r="M14" s="28" t="s">
        <v>22</v>
      </c>
      <c r="N14" s="28" t="s">
        <v>23</v>
      </c>
      <c r="O14" s="28" t="s">
        <v>23</v>
      </c>
      <c r="P14" s="28" t="s">
        <v>24</v>
      </c>
      <c r="Q14" s="28" t="s">
        <v>25</v>
      </c>
      <c r="R14" s="27" t="s">
        <v>26</v>
      </c>
      <c r="S14" s="28" t="s">
        <v>27</v>
      </c>
      <c r="T14" s="29" t="s">
        <v>28</v>
      </c>
      <c r="U14" s="30"/>
      <c r="V14" s="30"/>
      <c r="W14" s="30"/>
      <c r="X14" s="30"/>
      <c r="Y14" s="30"/>
      <c r="Z14" s="30"/>
      <c r="AA14" s="30"/>
      <c r="AB14" s="30"/>
      <c r="AC14" s="31"/>
    </row>
    <row r="15" spans="1:29" ht="15.75" x14ac:dyDescent="0.25">
      <c r="A15" s="32" t="s">
        <v>29</v>
      </c>
      <c r="B15" s="33" t="s">
        <v>30</v>
      </c>
      <c r="C15" s="34"/>
      <c r="D15" s="34"/>
      <c r="E15" s="35"/>
      <c r="F15" s="2"/>
      <c r="G15" s="2"/>
      <c r="H15" s="2"/>
      <c r="I15" s="2"/>
      <c r="J15" s="36"/>
      <c r="K15" s="37"/>
      <c r="L15" s="38" t="s">
        <v>31</v>
      </c>
      <c r="M15" s="38" t="s">
        <v>32</v>
      </c>
      <c r="N15" s="38" t="s">
        <v>33</v>
      </c>
      <c r="O15" s="38" t="s">
        <v>33</v>
      </c>
      <c r="P15" s="38" t="s">
        <v>34</v>
      </c>
      <c r="Q15" s="38" t="s">
        <v>33</v>
      </c>
      <c r="R15" s="38" t="s">
        <v>33</v>
      </c>
      <c r="S15" s="38" t="s">
        <v>32</v>
      </c>
      <c r="T15" s="27" t="s">
        <v>35</v>
      </c>
      <c r="U15" s="27" t="s">
        <v>36</v>
      </c>
      <c r="V15" s="27" t="s">
        <v>37</v>
      </c>
      <c r="W15" s="27" t="s">
        <v>38</v>
      </c>
      <c r="X15" s="27" t="s">
        <v>39</v>
      </c>
      <c r="Y15" s="39" t="s">
        <v>40</v>
      </c>
      <c r="Z15" s="40" t="s">
        <v>41</v>
      </c>
      <c r="AA15" s="41" t="s">
        <v>42</v>
      </c>
      <c r="AB15" s="40" t="s">
        <v>43</v>
      </c>
      <c r="AC15" s="42" t="s">
        <v>44</v>
      </c>
    </row>
    <row r="16" spans="1:29" ht="16.5" thickBot="1" x14ac:dyDescent="0.3">
      <c r="A16" s="43" t="s">
        <v>45</v>
      </c>
      <c r="B16" s="22">
        <v>1375.6</v>
      </c>
      <c r="C16" s="23"/>
      <c r="D16" s="23"/>
      <c r="E16" s="24"/>
      <c r="F16" s="2"/>
      <c r="G16" s="2"/>
      <c r="H16" s="2"/>
      <c r="I16" s="2"/>
      <c r="J16" s="44"/>
      <c r="K16" s="37"/>
      <c r="L16" s="45" t="s">
        <v>46</v>
      </c>
      <c r="M16" s="45"/>
      <c r="N16" s="45" t="s">
        <v>47</v>
      </c>
      <c r="O16" s="45" t="s">
        <v>48</v>
      </c>
      <c r="P16" s="45" t="s">
        <v>33</v>
      </c>
      <c r="Q16" s="45"/>
      <c r="R16" s="45"/>
      <c r="S16" s="45" t="s">
        <v>49</v>
      </c>
      <c r="T16" s="45" t="s">
        <v>50</v>
      </c>
      <c r="U16" s="45"/>
      <c r="V16" s="45"/>
      <c r="W16" s="45"/>
      <c r="X16" s="45"/>
      <c r="Y16" s="46"/>
      <c r="Z16" s="47"/>
      <c r="AA16" s="48" t="s">
        <v>51</v>
      </c>
      <c r="AB16" s="47"/>
      <c r="AC16" s="49"/>
    </row>
    <row r="17" spans="1:30" ht="16.5" thickBot="1" x14ac:dyDescent="0.3">
      <c r="A17" s="21" t="s">
        <v>52</v>
      </c>
      <c r="B17" s="50">
        <v>0</v>
      </c>
      <c r="C17" s="51"/>
      <c r="D17" s="51"/>
      <c r="E17" s="52"/>
      <c r="F17" s="2"/>
      <c r="G17" s="2"/>
      <c r="H17" s="2"/>
      <c r="I17" s="2"/>
      <c r="J17" s="47"/>
      <c r="K17" s="53"/>
      <c r="L17" s="45" t="s">
        <v>53</v>
      </c>
      <c r="M17" s="45"/>
      <c r="N17" s="45" t="s">
        <v>53</v>
      </c>
      <c r="O17" s="45" t="s">
        <v>53</v>
      </c>
      <c r="P17" s="45" t="s">
        <v>53</v>
      </c>
      <c r="Q17" s="45" t="s">
        <v>53</v>
      </c>
      <c r="R17" s="45" t="s">
        <v>53</v>
      </c>
      <c r="S17" s="45" t="s">
        <v>54</v>
      </c>
      <c r="T17" s="45" t="s">
        <v>53</v>
      </c>
      <c r="U17" s="45" t="s">
        <v>53</v>
      </c>
      <c r="V17" s="45" t="s">
        <v>53</v>
      </c>
      <c r="W17" s="45" t="s">
        <v>53</v>
      </c>
      <c r="X17" s="45" t="s">
        <v>53</v>
      </c>
      <c r="Y17" s="54" t="s">
        <v>53</v>
      </c>
      <c r="Z17" s="54" t="s">
        <v>53</v>
      </c>
      <c r="AA17" s="54" t="s">
        <v>53</v>
      </c>
      <c r="AB17" s="54" t="s">
        <v>54</v>
      </c>
      <c r="AC17" s="55" t="s">
        <v>53</v>
      </c>
    </row>
    <row r="18" spans="1:30" ht="15.75" x14ac:dyDescent="0.25">
      <c r="A18" s="56" t="s">
        <v>55</v>
      </c>
      <c r="B18" s="57">
        <v>3</v>
      </c>
      <c r="C18" s="58"/>
      <c r="D18" s="58"/>
      <c r="E18" s="59"/>
      <c r="F18" s="2"/>
      <c r="G18" s="2"/>
      <c r="H18" s="2"/>
      <c r="I18" s="2"/>
      <c r="J18" s="60" t="s">
        <v>56</v>
      </c>
      <c r="K18" s="61" t="s">
        <v>57</v>
      </c>
      <c r="L18" s="62">
        <v>0</v>
      </c>
      <c r="M18" s="62"/>
      <c r="N18" s="62"/>
      <c r="O18" s="62"/>
      <c r="P18" s="62"/>
      <c r="Q18" s="62"/>
      <c r="R18" s="62"/>
      <c r="S18" s="63"/>
      <c r="T18" s="64"/>
      <c r="U18" s="63"/>
      <c r="V18" s="63"/>
      <c r="W18" s="63"/>
      <c r="X18" s="65"/>
      <c r="Y18" s="66"/>
      <c r="Z18" s="66"/>
      <c r="AA18" s="66"/>
      <c r="AB18" s="66"/>
      <c r="AC18" s="67"/>
    </row>
    <row r="19" spans="1:30" ht="16.5" thickBot="1" x14ac:dyDescent="0.3">
      <c r="A19" s="68" t="s">
        <v>58</v>
      </c>
      <c r="B19" s="50">
        <v>2</v>
      </c>
      <c r="C19" s="34"/>
      <c r="D19" s="34"/>
      <c r="E19" s="35"/>
      <c r="F19" s="2"/>
      <c r="G19" s="2"/>
      <c r="H19" s="2"/>
      <c r="I19" s="2"/>
      <c r="J19" s="44"/>
      <c r="K19" s="69"/>
      <c r="L19" s="70"/>
      <c r="M19" s="70"/>
      <c r="N19" s="71"/>
      <c r="O19" s="71"/>
      <c r="P19" s="71"/>
      <c r="Q19" s="71"/>
      <c r="R19" s="71"/>
      <c r="S19" s="70"/>
      <c r="T19" s="70"/>
      <c r="U19" s="70"/>
      <c r="V19" s="70"/>
      <c r="W19" s="70"/>
      <c r="X19" s="70"/>
      <c r="Y19" s="72"/>
      <c r="Z19" s="72"/>
      <c r="AA19" s="72"/>
      <c r="AB19" s="72"/>
      <c r="AC19" s="73"/>
    </row>
    <row r="20" spans="1:30" ht="16.5" thickBot="1" x14ac:dyDescent="0.3">
      <c r="A20" s="74"/>
      <c r="B20" s="74"/>
      <c r="C20" s="75" t="s">
        <v>59</v>
      </c>
      <c r="D20" s="76"/>
      <c r="E20" s="75" t="s">
        <v>60</v>
      </c>
      <c r="F20" s="76"/>
      <c r="G20" s="75" t="s">
        <v>61</v>
      </c>
      <c r="H20" s="76"/>
      <c r="I20" s="2"/>
      <c r="J20" s="44"/>
      <c r="K20" s="69"/>
      <c r="L20" s="70"/>
      <c r="M20" s="70"/>
      <c r="N20" s="71"/>
      <c r="O20" s="71"/>
      <c r="P20" s="71"/>
      <c r="Q20" s="71"/>
      <c r="R20" s="71"/>
      <c r="S20" s="70"/>
      <c r="T20" s="70"/>
      <c r="U20" s="70"/>
      <c r="V20" s="70"/>
      <c r="W20" s="70"/>
      <c r="X20" s="77"/>
      <c r="Y20" s="72"/>
      <c r="Z20" s="72"/>
      <c r="AA20" s="72"/>
      <c r="AB20" s="72"/>
      <c r="AC20" s="73"/>
    </row>
    <row r="21" spans="1:30" ht="15.75" x14ac:dyDescent="0.25">
      <c r="A21" s="78" t="s">
        <v>62</v>
      </c>
      <c r="B21" s="78" t="s">
        <v>63</v>
      </c>
      <c r="C21" s="79" t="s">
        <v>64</v>
      </c>
      <c r="D21" s="80" t="s">
        <v>65</v>
      </c>
      <c r="E21" s="79" t="s">
        <v>64</v>
      </c>
      <c r="F21" s="81" t="s">
        <v>65</v>
      </c>
      <c r="G21" s="79" t="s">
        <v>64</v>
      </c>
      <c r="H21" s="80" t="s">
        <v>65</v>
      </c>
      <c r="I21" s="2"/>
      <c r="J21" s="82">
        <v>1</v>
      </c>
      <c r="K21" s="83" t="s">
        <v>66</v>
      </c>
      <c r="L21" s="71">
        <v>55281.24</v>
      </c>
      <c r="M21" s="71">
        <v>10137.32</v>
      </c>
      <c r="N21" s="71"/>
      <c r="O21" s="71"/>
      <c r="P21" s="71">
        <v>1101.6500000000001</v>
      </c>
      <c r="Q21" s="71">
        <v>168.17</v>
      </c>
      <c r="R21" s="71">
        <v>4452.82</v>
      </c>
      <c r="S21" s="71"/>
      <c r="T21" s="71">
        <v>1699.47</v>
      </c>
      <c r="U21" s="71">
        <v>3915.82</v>
      </c>
      <c r="V21" s="71">
        <v>9312.86</v>
      </c>
      <c r="W21" s="71">
        <v>8167.29</v>
      </c>
      <c r="X21" s="84"/>
      <c r="Y21" s="72">
        <v>385</v>
      </c>
      <c r="Z21" s="72">
        <v>202.89</v>
      </c>
      <c r="AA21" s="72"/>
      <c r="AB21" s="72">
        <v>2394.33</v>
      </c>
      <c r="AC21" s="73">
        <v>2269.83</v>
      </c>
      <c r="AD21" s="85">
        <f>AC21+AA21+AB21+Z21+Y21+X21+W21+V21+U21+T21+R21+Q21+P21+O21+N21+M21+L21</f>
        <v>99488.69</v>
      </c>
    </row>
    <row r="22" spans="1:30" ht="30" x14ac:dyDescent="0.25">
      <c r="A22" s="78" t="s">
        <v>67</v>
      </c>
      <c r="B22" s="78" t="s">
        <v>68</v>
      </c>
      <c r="C22" s="86" t="s">
        <v>69</v>
      </c>
      <c r="D22" s="87" t="s">
        <v>70</v>
      </c>
      <c r="E22" s="86" t="s">
        <v>69</v>
      </c>
      <c r="F22" s="88" t="s">
        <v>71</v>
      </c>
      <c r="G22" s="86" t="s">
        <v>69</v>
      </c>
      <c r="H22" s="87" t="s">
        <v>72</v>
      </c>
      <c r="I22" s="2"/>
      <c r="J22" s="82">
        <v>2</v>
      </c>
      <c r="K22" s="69" t="s">
        <v>73</v>
      </c>
      <c r="L22" s="71">
        <v>500498.16</v>
      </c>
      <c r="M22" s="71">
        <v>225900.96</v>
      </c>
      <c r="N22" s="71">
        <v>3596.16</v>
      </c>
      <c r="O22" s="71"/>
      <c r="P22" s="71">
        <v>10694.34</v>
      </c>
      <c r="Q22" s="71">
        <v>3388.02</v>
      </c>
      <c r="R22" s="71">
        <v>46303.86</v>
      </c>
      <c r="S22" s="71"/>
      <c r="T22" s="71">
        <v>44154.559999999998</v>
      </c>
      <c r="U22" s="71">
        <v>65704.86</v>
      </c>
      <c r="V22" s="71">
        <v>181284.34</v>
      </c>
      <c r="W22" s="71">
        <v>26478.66</v>
      </c>
      <c r="X22" s="84"/>
      <c r="Y22" s="89">
        <v>3575</v>
      </c>
      <c r="Z22" s="89">
        <v>0.01</v>
      </c>
      <c r="AA22" s="89">
        <v>41869.11</v>
      </c>
      <c r="AB22" s="89">
        <v>22440</v>
      </c>
      <c r="AC22" s="90">
        <v>32601.73</v>
      </c>
      <c r="AD22" s="85">
        <f>AC22+AA22+AB22+Z22+Y22+X22+W22+V22+U22+T22+R22+Q22+P22+O22+N22+M22+L22</f>
        <v>1208489.77</v>
      </c>
    </row>
    <row r="23" spans="1:30" ht="15.75" x14ac:dyDescent="0.25">
      <c r="A23" s="91"/>
      <c r="B23" s="91"/>
      <c r="C23" s="21"/>
      <c r="D23" s="92" t="s">
        <v>74</v>
      </c>
      <c r="E23" s="21"/>
      <c r="F23" s="93" t="s">
        <v>74</v>
      </c>
      <c r="G23" s="21"/>
      <c r="H23" s="92" t="s">
        <v>74</v>
      </c>
      <c r="I23" s="2"/>
      <c r="J23" s="82"/>
      <c r="K23" s="69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84"/>
      <c r="Y23" s="72"/>
      <c r="Z23" s="72"/>
      <c r="AA23" s="72"/>
      <c r="AB23" s="72"/>
      <c r="AC23" s="94"/>
      <c r="AD23" s="85"/>
    </row>
    <row r="24" spans="1:30" ht="16.5" thickBot="1" x14ac:dyDescent="0.3">
      <c r="A24" s="95"/>
      <c r="B24" s="95"/>
      <c r="C24" s="96" t="s">
        <v>54</v>
      </c>
      <c r="D24" s="97" t="s">
        <v>53</v>
      </c>
      <c r="E24" s="96" t="s">
        <v>54</v>
      </c>
      <c r="F24" s="98" t="s">
        <v>53</v>
      </c>
      <c r="G24" s="96" t="s">
        <v>54</v>
      </c>
      <c r="H24" s="97" t="s">
        <v>53</v>
      </c>
      <c r="I24" s="2"/>
      <c r="J24" s="82">
        <v>3</v>
      </c>
      <c r="K24" s="69" t="s">
        <v>75</v>
      </c>
      <c r="L24" s="71">
        <f>502686.12+530.54</f>
        <v>503216.66</v>
      </c>
      <c r="M24" s="71">
        <v>196265.56</v>
      </c>
      <c r="N24" s="71">
        <v>3263.66</v>
      </c>
      <c r="O24" s="71"/>
      <c r="P24" s="71">
        <v>10646.06</v>
      </c>
      <c r="Q24" s="71">
        <v>3302.68</v>
      </c>
      <c r="R24" s="71">
        <v>45787.32</v>
      </c>
      <c r="S24" s="71"/>
      <c r="T24" s="71">
        <v>42196.46</v>
      </c>
      <c r="U24" s="71">
        <v>63978.53</v>
      </c>
      <c r="V24" s="71">
        <v>174874.93</v>
      </c>
      <c r="W24" s="71">
        <f>34645.95+131.32</f>
        <v>34777.269999999997</v>
      </c>
      <c r="X24" s="84"/>
      <c r="Y24" s="89">
        <v>3685</v>
      </c>
      <c r="Z24" s="89">
        <v>259.02999999999997</v>
      </c>
      <c r="AA24" s="89">
        <f>45035.73-530.54</f>
        <v>44505.19</v>
      </c>
      <c r="AB24" s="89">
        <v>22524.33</v>
      </c>
      <c r="AC24" s="73">
        <v>30922.58</v>
      </c>
      <c r="AD24" s="85">
        <f>AC24+AA24+AB24+Z24+Y24+X24+W24+V24+U24+T24+R24+Q24+P24+O24+N24+M24+L24</f>
        <v>1180205.26</v>
      </c>
    </row>
    <row r="25" spans="1:30" ht="40.5" customHeight="1" x14ac:dyDescent="0.25">
      <c r="A25" s="99" t="s">
        <v>76</v>
      </c>
      <c r="B25" s="100"/>
      <c r="C25" s="101">
        <f>D25*$B$16*12</f>
        <v>61571.855999999992</v>
      </c>
      <c r="D25" s="102">
        <f>3.73</f>
        <v>3.73</v>
      </c>
      <c r="E25" s="101">
        <f>$B$16*F25*12</f>
        <v>61571.855999999992</v>
      </c>
      <c r="F25" s="102">
        <f>3.73</f>
        <v>3.73</v>
      </c>
      <c r="G25" s="103">
        <v>0</v>
      </c>
      <c r="H25" s="104">
        <v>0</v>
      </c>
      <c r="I25" s="2"/>
      <c r="J25" s="82"/>
      <c r="K25" s="69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84"/>
      <c r="Y25" s="72"/>
      <c r="Z25" s="72"/>
      <c r="AA25" s="72"/>
      <c r="AB25" s="72"/>
      <c r="AC25" s="73"/>
      <c r="AD25" s="85"/>
    </row>
    <row r="26" spans="1:30" ht="26.25" customHeight="1" thickBot="1" x14ac:dyDescent="0.3">
      <c r="A26" s="105" t="s">
        <v>77</v>
      </c>
      <c r="B26" s="105" t="s">
        <v>78</v>
      </c>
      <c r="C26" s="106"/>
      <c r="D26" s="107"/>
      <c r="E26" s="106"/>
      <c r="F26" s="107"/>
      <c r="G26" s="106"/>
      <c r="H26" s="107"/>
      <c r="I26" s="2"/>
      <c r="J26" s="82">
        <v>4</v>
      </c>
      <c r="K26" s="69" t="s">
        <v>79</v>
      </c>
      <c r="L26" s="71">
        <f>L21+L22-L24</f>
        <v>52562.740000000049</v>
      </c>
      <c r="M26" s="71">
        <f t="shared" ref="M26:AC26" si="0">M21+M22-M24</f>
        <v>39772.720000000001</v>
      </c>
      <c r="N26" s="71">
        <f t="shared" si="0"/>
        <v>332.5</v>
      </c>
      <c r="O26" s="71">
        <f t="shared" si="0"/>
        <v>0</v>
      </c>
      <c r="P26" s="71">
        <f t="shared" si="0"/>
        <v>1149.9300000000003</v>
      </c>
      <c r="Q26" s="71">
        <f t="shared" si="0"/>
        <v>253.51000000000022</v>
      </c>
      <c r="R26" s="71">
        <f t="shared" si="0"/>
        <v>4969.3600000000006</v>
      </c>
      <c r="S26" s="71">
        <f t="shared" si="0"/>
        <v>0</v>
      </c>
      <c r="T26" s="71">
        <f t="shared" si="0"/>
        <v>3657.5699999999997</v>
      </c>
      <c r="U26" s="71">
        <f t="shared" si="0"/>
        <v>5642.1500000000087</v>
      </c>
      <c r="V26" s="71">
        <f t="shared" si="0"/>
        <v>15722.270000000019</v>
      </c>
      <c r="W26" s="71">
        <f t="shared" si="0"/>
        <v>-131.31999999999971</v>
      </c>
      <c r="X26" s="71">
        <f t="shared" si="0"/>
        <v>0</v>
      </c>
      <c r="Y26" s="71">
        <f t="shared" si="0"/>
        <v>275</v>
      </c>
      <c r="Z26" s="71">
        <f t="shared" si="0"/>
        <v>-56.129999999999995</v>
      </c>
      <c r="AA26" s="71">
        <f t="shared" si="0"/>
        <v>-2636.0800000000017</v>
      </c>
      <c r="AB26" s="71">
        <f t="shared" si="0"/>
        <v>2310</v>
      </c>
      <c r="AC26" s="71">
        <f t="shared" si="0"/>
        <v>3948.9799999999959</v>
      </c>
      <c r="AD26" s="85">
        <f t="shared" ref="AD26" si="1">AC26+AA26+AB26+Z26+Y26+X26+W26+V26+U26+T26+R26+Q26+P26+O26+N26+M26+L26</f>
        <v>127773.20000000007</v>
      </c>
    </row>
    <row r="27" spans="1:30" ht="37.5" customHeight="1" thickBot="1" x14ac:dyDescent="0.3">
      <c r="A27" s="108" t="s">
        <v>80</v>
      </c>
      <c r="B27" s="109"/>
      <c r="C27" s="110">
        <f>D27*$B$16*12</f>
        <v>62892.432000000001</v>
      </c>
      <c r="D27" s="111">
        <v>3.81</v>
      </c>
      <c r="E27" s="101">
        <f>$B$16*F27*12</f>
        <v>62892.432000000001</v>
      </c>
      <c r="F27" s="111">
        <v>3.81</v>
      </c>
      <c r="G27" s="112">
        <v>0</v>
      </c>
      <c r="H27" s="111">
        <v>0</v>
      </c>
      <c r="I27" s="2"/>
      <c r="J27" s="113">
        <v>5</v>
      </c>
      <c r="K27" s="114" t="s">
        <v>81</v>
      </c>
      <c r="L27" s="115">
        <v>743392.09</v>
      </c>
      <c r="M27" s="116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8"/>
      <c r="Y27" s="119"/>
      <c r="Z27" s="119"/>
      <c r="AA27" s="119"/>
      <c r="AB27" s="119"/>
      <c r="AC27" s="120"/>
    </row>
    <row r="28" spans="1:30" ht="120.75" thickBot="1" x14ac:dyDescent="0.3">
      <c r="A28" s="105" t="s">
        <v>77</v>
      </c>
      <c r="B28" s="105" t="s">
        <v>82</v>
      </c>
      <c r="C28" s="121"/>
      <c r="D28" s="111"/>
      <c r="E28" s="121"/>
      <c r="F28" s="111"/>
      <c r="G28" s="122"/>
      <c r="H28" s="111"/>
      <c r="I28" s="2"/>
      <c r="J28" s="123"/>
      <c r="K28" s="123"/>
      <c r="L28" s="124"/>
      <c r="M28" s="124"/>
      <c r="N28" s="125"/>
      <c r="O28" s="125"/>
      <c r="P28" s="125"/>
      <c r="Q28" s="125"/>
      <c r="R28" s="125"/>
      <c r="S28" s="124"/>
      <c r="T28" s="124"/>
      <c r="U28" s="124"/>
      <c r="V28" s="124"/>
      <c r="W28" s="124"/>
      <c r="X28" s="124"/>
      <c r="Y28" s="2"/>
      <c r="Z28" s="2"/>
      <c r="AA28" s="2"/>
      <c r="AB28" s="2"/>
      <c r="AC28" s="2"/>
    </row>
    <row r="29" spans="1:30" ht="15.75" x14ac:dyDescent="0.25">
      <c r="A29" s="126" t="s">
        <v>83</v>
      </c>
      <c r="B29" s="127" t="s">
        <v>84</v>
      </c>
      <c r="C29" s="103">
        <f>D29*$B$16*12</f>
        <v>39617.279999999999</v>
      </c>
      <c r="D29" s="128">
        <v>2.4</v>
      </c>
      <c r="E29" s="101">
        <f>$B$16*F29*12</f>
        <v>39617.279999999999</v>
      </c>
      <c r="F29" s="128">
        <v>2.4</v>
      </c>
      <c r="G29" s="129">
        <v>0</v>
      </c>
      <c r="H29" s="130">
        <v>0</v>
      </c>
      <c r="I29" s="2"/>
      <c r="J29" s="123"/>
      <c r="K29" s="123"/>
      <c r="L29" s="124"/>
      <c r="M29" s="124"/>
      <c r="R29" s="131" t="s">
        <v>85</v>
      </c>
      <c r="S29" s="131"/>
      <c r="T29" s="131"/>
      <c r="U29" s="131"/>
      <c r="V29" s="124"/>
      <c r="W29" s="124"/>
      <c r="X29" s="124"/>
      <c r="Y29" s="2"/>
      <c r="Z29" s="2"/>
      <c r="AA29" s="2"/>
      <c r="AB29" s="2"/>
      <c r="AC29" s="2"/>
    </row>
    <row r="30" spans="1:30" ht="15.75" x14ac:dyDescent="0.25">
      <c r="A30" s="132" t="s">
        <v>86</v>
      </c>
      <c r="B30" s="78" t="s">
        <v>87</v>
      </c>
      <c r="C30" s="133"/>
      <c r="D30" s="134" t="s">
        <v>46</v>
      </c>
      <c r="E30" s="133"/>
      <c r="F30" s="134" t="s">
        <v>46</v>
      </c>
      <c r="G30" s="135"/>
      <c r="H30" s="136" t="s">
        <v>46</v>
      </c>
      <c r="I30" s="2"/>
      <c r="J30" s="123"/>
      <c r="K30" s="137"/>
      <c r="L30" s="124"/>
      <c r="M30" s="124"/>
      <c r="R30" s="138" t="s">
        <v>88</v>
      </c>
      <c r="S30" s="138"/>
      <c r="T30" s="138"/>
      <c r="U30" s="138"/>
      <c r="V30" s="124"/>
      <c r="W30" s="124"/>
      <c r="X30" s="124"/>
      <c r="Y30" s="2"/>
      <c r="Z30" s="2"/>
      <c r="AA30" s="2"/>
      <c r="AB30" s="2"/>
      <c r="AC30" s="2"/>
    </row>
    <row r="31" spans="1:30" ht="15.75" x14ac:dyDescent="0.25">
      <c r="A31" s="132" t="s">
        <v>89</v>
      </c>
      <c r="B31" s="78" t="s">
        <v>90</v>
      </c>
      <c r="C31" s="133"/>
      <c r="D31" s="134"/>
      <c r="E31" s="133"/>
      <c r="F31" s="134"/>
      <c r="G31" s="135"/>
      <c r="H31" s="136"/>
      <c r="I31" s="2"/>
      <c r="J31" s="123"/>
      <c r="K31" s="139"/>
      <c r="L31" s="123"/>
      <c r="M31" s="123"/>
      <c r="R31" s="139"/>
      <c r="S31" s="139"/>
      <c r="T31" s="124"/>
      <c r="U31" s="124"/>
      <c r="V31" s="124"/>
      <c r="W31" s="124"/>
      <c r="X31" s="124"/>
      <c r="Y31" s="2"/>
      <c r="Z31" s="2"/>
      <c r="AA31" s="2"/>
      <c r="AB31" s="2"/>
      <c r="AC31" s="2"/>
    </row>
    <row r="32" spans="1:30" ht="16.5" thickBot="1" x14ac:dyDescent="0.3">
      <c r="A32" s="132"/>
      <c r="B32" s="78"/>
      <c r="C32" s="133"/>
      <c r="D32" s="134"/>
      <c r="E32" s="133"/>
      <c r="F32" s="134"/>
      <c r="G32" s="135"/>
      <c r="H32" s="136"/>
      <c r="I32" s="2"/>
      <c r="J32" s="123"/>
      <c r="K32" s="140"/>
      <c r="L32" s="140"/>
      <c r="M32" s="140"/>
      <c r="R32" s="140" t="s">
        <v>91</v>
      </c>
      <c r="S32" s="140"/>
      <c r="T32" s="141"/>
      <c r="U32" s="140"/>
      <c r="V32" s="124"/>
      <c r="W32" s="124"/>
      <c r="X32" s="124"/>
      <c r="Y32" s="2"/>
      <c r="Z32" s="2"/>
      <c r="AA32" s="2"/>
      <c r="AB32" s="2"/>
      <c r="AC32" s="2"/>
    </row>
    <row r="33" spans="1:29" ht="15.75" x14ac:dyDescent="0.25">
      <c r="A33" s="126" t="s">
        <v>92</v>
      </c>
      <c r="B33" s="127" t="s">
        <v>93</v>
      </c>
      <c r="C33" s="112">
        <f>D33*$B$16*12</f>
        <v>35490.479999999996</v>
      </c>
      <c r="D33" s="128">
        <v>2.15</v>
      </c>
      <c r="E33" s="101">
        <f>$B$16*F33*12</f>
        <v>35490.479999999996</v>
      </c>
      <c r="F33" s="128">
        <v>2.15</v>
      </c>
      <c r="G33" s="129">
        <v>0</v>
      </c>
      <c r="H33" s="130">
        <v>0</v>
      </c>
      <c r="I33" s="2"/>
      <c r="J33" s="123"/>
      <c r="K33" s="142"/>
      <c r="L33" s="142"/>
      <c r="M33" s="143"/>
      <c r="R33" s="142" t="s">
        <v>94</v>
      </c>
      <c r="S33" s="142"/>
      <c r="T33" s="142"/>
      <c r="U33" s="142"/>
      <c r="V33" s="124"/>
      <c r="W33" s="144"/>
      <c r="X33" s="144"/>
      <c r="Y33" s="2"/>
      <c r="Z33" s="2"/>
      <c r="AA33" s="2"/>
      <c r="AB33" s="2"/>
      <c r="AC33" s="2"/>
    </row>
    <row r="34" spans="1:29" ht="15.75" x14ac:dyDescent="0.25">
      <c r="A34" s="132" t="s">
        <v>95</v>
      </c>
      <c r="B34" s="78"/>
      <c r="C34" s="135"/>
      <c r="D34" s="134"/>
      <c r="E34" s="135"/>
      <c r="F34" s="134"/>
      <c r="G34" s="135"/>
      <c r="H34" s="136"/>
      <c r="I34" s="2"/>
      <c r="J34" s="123"/>
      <c r="K34" s="2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2"/>
      <c r="Z34" s="2"/>
      <c r="AA34" s="2"/>
      <c r="AB34" s="2"/>
      <c r="AC34" s="2"/>
    </row>
    <row r="35" spans="1:29" ht="16.5" thickBot="1" x14ac:dyDescent="0.3">
      <c r="A35" s="145" t="s">
        <v>96</v>
      </c>
      <c r="B35" s="146"/>
      <c r="C35" s="147"/>
      <c r="D35" s="148"/>
      <c r="E35" s="147"/>
      <c r="F35" s="148"/>
      <c r="G35" s="147"/>
      <c r="H35" s="149"/>
      <c r="I35" s="2"/>
      <c r="J35" s="150"/>
      <c r="K35" s="151"/>
      <c r="L35" s="152"/>
      <c r="M35" s="152"/>
      <c r="N35" s="125"/>
      <c r="O35" s="125"/>
      <c r="P35" s="125"/>
      <c r="Q35" s="125"/>
      <c r="R35" s="125"/>
      <c r="S35" s="125"/>
      <c r="T35" s="124"/>
      <c r="U35" s="124"/>
      <c r="V35" s="124"/>
      <c r="W35" s="124"/>
      <c r="X35" s="124"/>
      <c r="Y35" s="2"/>
      <c r="Z35" s="2"/>
      <c r="AA35" s="2"/>
      <c r="AB35" s="2"/>
      <c r="AC35" s="2"/>
    </row>
    <row r="36" spans="1:29" ht="28.5" x14ac:dyDescent="0.25">
      <c r="A36" s="153" t="s">
        <v>97</v>
      </c>
      <c r="B36" s="127"/>
      <c r="C36" s="154">
        <f>D36*$B$16*12</f>
        <v>109442.73599999999</v>
      </c>
      <c r="D36" s="155">
        <v>6.63</v>
      </c>
      <c r="E36" s="156">
        <f>$B$16*F36*12</f>
        <v>109442.73599999999</v>
      </c>
      <c r="F36" s="155">
        <v>6.63</v>
      </c>
      <c r="G36" s="157">
        <v>0</v>
      </c>
      <c r="H36" s="158">
        <v>0</v>
      </c>
      <c r="I36" s="2"/>
      <c r="J36" s="123"/>
      <c r="K36" s="151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2"/>
      <c r="Z36" s="2"/>
      <c r="AA36" s="2"/>
      <c r="AB36" s="2"/>
      <c r="AC36" s="2"/>
    </row>
    <row r="37" spans="1:29" ht="15.75" x14ac:dyDescent="0.25">
      <c r="A37" s="159" t="s">
        <v>98</v>
      </c>
      <c r="B37" s="160" t="s">
        <v>99</v>
      </c>
      <c r="C37" s="161"/>
      <c r="D37" s="162"/>
      <c r="E37" s="161"/>
      <c r="F37" s="162"/>
      <c r="G37" s="163"/>
      <c r="H37" s="164"/>
      <c r="I37" s="2"/>
      <c r="J37" s="123"/>
      <c r="K37" s="123"/>
      <c r="L37" s="123"/>
      <c r="M37" s="123"/>
      <c r="N37" s="125"/>
      <c r="O37" s="125"/>
      <c r="P37" s="125"/>
      <c r="Q37" s="125"/>
      <c r="R37" s="125"/>
      <c r="S37" s="124"/>
      <c r="T37" s="124"/>
      <c r="U37" s="124"/>
      <c r="V37" s="124"/>
      <c r="W37" s="124"/>
      <c r="X37" s="124"/>
      <c r="Y37" s="2"/>
      <c r="Z37" s="2"/>
      <c r="AA37" s="2"/>
      <c r="AB37" s="2"/>
      <c r="AC37" s="2"/>
    </row>
    <row r="38" spans="1:29" ht="15.75" x14ac:dyDescent="0.25">
      <c r="A38" s="165" t="s">
        <v>100</v>
      </c>
      <c r="B38" s="166"/>
      <c r="C38" s="161"/>
      <c r="D38" s="162"/>
      <c r="E38" s="161"/>
      <c r="F38" s="162"/>
      <c r="G38" s="163"/>
      <c r="H38" s="164"/>
      <c r="I38" s="2"/>
      <c r="J38" s="123"/>
      <c r="K38" s="123"/>
      <c r="L38" s="123"/>
      <c r="M38" s="123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2"/>
      <c r="Z38" s="2"/>
      <c r="AA38" s="2"/>
      <c r="AB38" s="2"/>
      <c r="AC38" s="2"/>
    </row>
    <row r="39" spans="1:29" ht="15.75" x14ac:dyDescent="0.25">
      <c r="A39" s="159" t="s">
        <v>101</v>
      </c>
      <c r="B39" s="160" t="s">
        <v>102</v>
      </c>
      <c r="C39" s="161"/>
      <c r="D39" s="162"/>
      <c r="E39" s="161"/>
      <c r="F39" s="162"/>
      <c r="G39" s="163"/>
      <c r="H39" s="164"/>
      <c r="I39" s="2"/>
      <c r="J39" s="123"/>
      <c r="K39" s="123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2"/>
      <c r="Z39" s="2"/>
      <c r="AA39" s="2"/>
      <c r="AB39" s="2"/>
      <c r="AC39" s="2"/>
    </row>
    <row r="40" spans="1:29" ht="15.75" x14ac:dyDescent="0.25">
      <c r="A40" s="165"/>
      <c r="B40" s="166"/>
      <c r="C40" s="161"/>
      <c r="D40" s="162"/>
      <c r="E40" s="161"/>
      <c r="F40" s="162"/>
      <c r="G40" s="163"/>
      <c r="H40" s="164"/>
      <c r="I40" s="2"/>
      <c r="J40" s="123"/>
      <c r="K40" s="123"/>
      <c r="L40" s="124"/>
      <c r="M40" s="124"/>
      <c r="N40" s="123"/>
      <c r="O40" s="123"/>
      <c r="P40" s="123"/>
      <c r="Q40" s="123"/>
      <c r="R40" s="123"/>
      <c r="S40" s="124"/>
      <c r="T40" s="124"/>
      <c r="U40" s="124"/>
      <c r="V40" s="124"/>
      <c r="W40" s="124"/>
      <c r="X40" s="124"/>
      <c r="Y40" s="2"/>
      <c r="Z40" s="2"/>
      <c r="AA40" s="2"/>
      <c r="AB40" s="2"/>
      <c r="AC40" s="2"/>
    </row>
    <row r="41" spans="1:29" ht="15.75" x14ac:dyDescent="0.25">
      <c r="A41" s="167" t="s">
        <v>103</v>
      </c>
      <c r="B41" s="160"/>
      <c r="C41" s="161"/>
      <c r="D41" s="162"/>
      <c r="E41" s="161"/>
      <c r="F41" s="162"/>
      <c r="G41" s="163"/>
      <c r="H41" s="164"/>
      <c r="I41" s="2"/>
      <c r="J41" s="123"/>
      <c r="K41" s="123"/>
      <c r="L41" s="152"/>
      <c r="M41" s="152"/>
      <c r="N41" s="123"/>
      <c r="O41" s="123"/>
      <c r="P41" s="123"/>
      <c r="Q41" s="123"/>
      <c r="R41" s="123"/>
      <c r="S41" s="124"/>
      <c r="T41" s="124"/>
      <c r="U41" s="124"/>
      <c r="V41" s="124"/>
      <c r="W41" s="124"/>
      <c r="X41" s="124"/>
      <c r="Y41" s="2"/>
      <c r="Z41" s="2"/>
      <c r="AA41" s="2"/>
      <c r="AB41" s="2"/>
      <c r="AC41" s="2"/>
    </row>
    <row r="42" spans="1:29" ht="15.75" x14ac:dyDescent="0.25">
      <c r="A42" s="168" t="s">
        <v>104</v>
      </c>
      <c r="B42" s="169" t="s">
        <v>102</v>
      </c>
      <c r="C42" s="161"/>
      <c r="D42" s="162"/>
      <c r="E42" s="161"/>
      <c r="F42" s="162"/>
      <c r="G42" s="163"/>
      <c r="H42" s="164"/>
      <c r="I42" s="2"/>
      <c r="J42" s="123"/>
      <c r="K42" s="151"/>
      <c r="L42" s="123"/>
      <c r="M42" s="123"/>
      <c r="N42" s="123"/>
      <c r="O42" s="123"/>
      <c r="P42" s="123"/>
      <c r="Q42" s="123"/>
      <c r="R42" s="123"/>
      <c r="S42" s="124"/>
      <c r="T42" s="124"/>
      <c r="U42" s="124"/>
      <c r="V42" s="124"/>
      <c r="W42" s="124"/>
      <c r="X42" s="124"/>
      <c r="Y42" s="2"/>
      <c r="Z42" s="2"/>
      <c r="AA42" s="2"/>
      <c r="AB42" s="2"/>
      <c r="AC42" s="2"/>
    </row>
    <row r="43" spans="1:29" ht="15.75" x14ac:dyDescent="0.25">
      <c r="A43" s="167" t="s">
        <v>105</v>
      </c>
      <c r="B43" s="160"/>
      <c r="C43" s="161"/>
      <c r="D43" s="162"/>
      <c r="E43" s="161"/>
      <c r="F43" s="162"/>
      <c r="G43" s="163"/>
      <c r="H43" s="164"/>
      <c r="I43" s="2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124"/>
      <c r="U43" s="124"/>
      <c r="V43" s="124"/>
      <c r="W43" s="124"/>
      <c r="X43" s="124"/>
      <c r="Y43" s="2"/>
      <c r="Z43" s="2"/>
      <c r="AA43" s="2"/>
      <c r="AB43" s="2"/>
      <c r="AC43" s="2"/>
    </row>
    <row r="44" spans="1:29" x14ac:dyDescent="0.25">
      <c r="A44" s="168" t="s">
        <v>106</v>
      </c>
      <c r="B44" s="169" t="s">
        <v>107</v>
      </c>
      <c r="C44" s="161"/>
      <c r="D44" s="162"/>
      <c r="E44" s="161"/>
      <c r="F44" s="162"/>
      <c r="G44" s="163"/>
      <c r="H44" s="164"/>
      <c r="I44" s="2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2"/>
      <c r="Z44" s="2"/>
      <c r="AA44" s="2"/>
      <c r="AB44" s="2"/>
      <c r="AC44" s="2"/>
    </row>
    <row r="45" spans="1:29" x14ac:dyDescent="0.25">
      <c r="A45" s="168" t="s">
        <v>108</v>
      </c>
      <c r="B45" s="166" t="s">
        <v>107</v>
      </c>
      <c r="C45" s="161"/>
      <c r="D45" s="162"/>
      <c r="E45" s="161"/>
      <c r="F45" s="162"/>
      <c r="G45" s="163"/>
      <c r="H45" s="164"/>
      <c r="I45" s="2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2"/>
      <c r="Z45" s="2"/>
      <c r="AA45" s="2"/>
      <c r="AB45" s="2"/>
      <c r="AC45" s="2"/>
    </row>
    <row r="46" spans="1:29" x14ac:dyDescent="0.25">
      <c r="A46" s="171" t="s">
        <v>109</v>
      </c>
      <c r="B46" s="169"/>
      <c r="C46" s="161"/>
      <c r="D46" s="162"/>
      <c r="E46" s="161"/>
      <c r="F46" s="162"/>
      <c r="G46" s="163"/>
      <c r="H46" s="16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171" t="s">
        <v>110</v>
      </c>
      <c r="B47" s="169"/>
      <c r="C47" s="161"/>
      <c r="D47" s="162"/>
      <c r="E47" s="161"/>
      <c r="F47" s="162"/>
      <c r="G47" s="163"/>
      <c r="H47" s="16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thickBot="1" x14ac:dyDescent="0.3">
      <c r="A48" s="171" t="s">
        <v>111</v>
      </c>
      <c r="B48" s="169" t="s">
        <v>112</v>
      </c>
      <c r="C48" s="161"/>
      <c r="D48" s="162"/>
      <c r="E48" s="161"/>
      <c r="F48" s="162"/>
      <c r="G48" s="163"/>
      <c r="H48" s="16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8.5" x14ac:dyDescent="0.25">
      <c r="A49" s="153" t="s">
        <v>113</v>
      </c>
      <c r="B49" s="127"/>
      <c r="C49" s="154">
        <f>D49*$B$16*12</f>
        <v>122153.28</v>
      </c>
      <c r="D49" s="128">
        <v>7.4</v>
      </c>
      <c r="E49" s="156">
        <f>$B$16*F49*12</f>
        <v>122153.28</v>
      </c>
      <c r="F49" s="128">
        <v>7.4</v>
      </c>
      <c r="G49" s="129">
        <v>0</v>
      </c>
      <c r="H49" s="130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68" t="s">
        <v>114</v>
      </c>
      <c r="B50" s="127"/>
      <c r="C50" s="172"/>
      <c r="D50" s="173"/>
      <c r="E50" s="172"/>
      <c r="F50" s="173"/>
      <c r="G50" s="174"/>
      <c r="H50" s="17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176" t="s">
        <v>115</v>
      </c>
      <c r="B51" s="146"/>
      <c r="C51" s="146"/>
      <c r="D51" s="177"/>
      <c r="E51" s="146"/>
      <c r="F51" s="177"/>
      <c r="G51" s="178"/>
      <c r="H51" s="17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68" t="s">
        <v>116</v>
      </c>
      <c r="B52" s="127" t="s">
        <v>117</v>
      </c>
      <c r="C52" s="78"/>
      <c r="D52" s="180"/>
      <c r="E52" s="78"/>
      <c r="F52" s="180"/>
      <c r="G52" s="86"/>
      <c r="H52" s="9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181" t="s">
        <v>118</v>
      </c>
      <c r="B53" s="182" t="s">
        <v>119</v>
      </c>
      <c r="C53" s="78"/>
      <c r="D53" s="180"/>
      <c r="E53" s="78"/>
      <c r="F53" s="180"/>
      <c r="G53" s="86"/>
      <c r="H53" s="9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183" t="s">
        <v>120</v>
      </c>
      <c r="B54" s="182" t="s">
        <v>119</v>
      </c>
      <c r="C54" s="78"/>
      <c r="D54" s="180"/>
      <c r="E54" s="78"/>
      <c r="F54" s="180"/>
      <c r="G54" s="86"/>
      <c r="H54" s="9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181" t="s">
        <v>121</v>
      </c>
      <c r="B55" s="182" t="s">
        <v>119</v>
      </c>
      <c r="C55" s="78"/>
      <c r="D55" s="180"/>
      <c r="E55" s="78"/>
      <c r="F55" s="180"/>
      <c r="G55" s="86"/>
      <c r="H55" s="9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181" t="s">
        <v>122</v>
      </c>
      <c r="B56" s="182" t="s">
        <v>123</v>
      </c>
      <c r="C56" s="78"/>
      <c r="D56" s="180"/>
      <c r="E56" s="78"/>
      <c r="F56" s="180"/>
      <c r="G56" s="86"/>
      <c r="H56" s="9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181" t="s">
        <v>124</v>
      </c>
      <c r="B57" s="182" t="s">
        <v>117</v>
      </c>
      <c r="C57" s="78"/>
      <c r="D57" s="180"/>
      <c r="E57" s="78"/>
      <c r="F57" s="180"/>
      <c r="G57" s="86"/>
      <c r="H57" s="9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184" t="s">
        <v>125</v>
      </c>
      <c r="B58" s="127"/>
      <c r="C58" s="78"/>
      <c r="D58" s="180"/>
      <c r="E58" s="78"/>
      <c r="F58" s="180"/>
      <c r="G58" s="86"/>
      <c r="H58" s="9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176" t="s">
        <v>126</v>
      </c>
      <c r="B59" s="146" t="s">
        <v>117</v>
      </c>
      <c r="C59" s="78"/>
      <c r="D59" s="180"/>
      <c r="E59" s="78"/>
      <c r="F59" s="180"/>
      <c r="G59" s="86"/>
      <c r="H59" s="9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68" t="s">
        <v>127</v>
      </c>
      <c r="B60" s="127"/>
      <c r="C60" s="172"/>
      <c r="D60" s="173"/>
      <c r="E60" s="172"/>
      <c r="F60" s="173"/>
      <c r="G60" s="174"/>
      <c r="H60" s="17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176" t="s">
        <v>128</v>
      </c>
      <c r="B61" s="146"/>
      <c r="C61" s="146"/>
      <c r="D61" s="177"/>
      <c r="E61" s="146"/>
      <c r="F61" s="177"/>
      <c r="G61" s="178"/>
      <c r="H61" s="17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68" t="s">
        <v>129</v>
      </c>
      <c r="B62" s="127"/>
      <c r="C62" s="78"/>
      <c r="D62" s="180"/>
      <c r="E62" s="78"/>
      <c r="F62" s="180"/>
      <c r="G62" s="86"/>
      <c r="H62" s="9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185" t="s">
        <v>130</v>
      </c>
      <c r="B63" s="186" t="s">
        <v>117</v>
      </c>
      <c r="C63" s="187"/>
      <c r="D63" s="188"/>
      <c r="E63" s="187"/>
      <c r="F63" s="188"/>
      <c r="G63" s="189"/>
      <c r="H63" s="190"/>
    </row>
    <row r="64" spans="1:29" x14ac:dyDescent="0.25">
      <c r="A64" s="191" t="s">
        <v>131</v>
      </c>
      <c r="B64" s="192" t="s">
        <v>117</v>
      </c>
      <c r="C64" s="187"/>
      <c r="D64" s="188"/>
      <c r="E64" s="187"/>
      <c r="F64" s="188"/>
      <c r="G64" s="189"/>
      <c r="H64" s="190"/>
    </row>
    <row r="65" spans="1:8" x14ac:dyDescent="0.25">
      <c r="A65" s="191" t="s">
        <v>132</v>
      </c>
      <c r="B65" s="192" t="s">
        <v>133</v>
      </c>
      <c r="C65" s="187"/>
      <c r="D65" s="188"/>
      <c r="E65" s="187"/>
      <c r="F65" s="188"/>
      <c r="G65" s="189"/>
      <c r="H65" s="190"/>
    </row>
    <row r="66" spans="1:8" x14ac:dyDescent="0.25">
      <c r="A66" s="193" t="s">
        <v>134</v>
      </c>
      <c r="B66" s="192" t="s">
        <v>133</v>
      </c>
      <c r="C66" s="187"/>
      <c r="D66" s="188"/>
      <c r="E66" s="187"/>
      <c r="F66" s="188"/>
      <c r="G66" s="189"/>
      <c r="H66" s="190"/>
    </row>
    <row r="67" spans="1:8" x14ac:dyDescent="0.25">
      <c r="A67" s="194" t="s">
        <v>135</v>
      </c>
      <c r="B67" s="192" t="s">
        <v>136</v>
      </c>
      <c r="C67" s="187"/>
      <c r="D67" s="188"/>
      <c r="E67" s="187"/>
      <c r="F67" s="188"/>
      <c r="G67" s="189"/>
      <c r="H67" s="190"/>
    </row>
    <row r="68" spans="1:8" x14ac:dyDescent="0.25">
      <c r="A68" s="191" t="s">
        <v>122</v>
      </c>
      <c r="B68" s="192" t="s">
        <v>137</v>
      </c>
      <c r="C68" s="187"/>
      <c r="D68" s="188"/>
      <c r="E68" s="187"/>
      <c r="F68" s="188"/>
      <c r="G68" s="189"/>
      <c r="H68" s="190"/>
    </row>
    <row r="69" spans="1:8" x14ac:dyDescent="0.25">
      <c r="A69" s="191" t="s">
        <v>124</v>
      </c>
      <c r="B69" s="192" t="s">
        <v>117</v>
      </c>
      <c r="C69" s="187"/>
      <c r="D69" s="188"/>
      <c r="E69" s="187"/>
      <c r="F69" s="188"/>
      <c r="G69" s="189"/>
      <c r="H69" s="190"/>
    </row>
    <row r="70" spans="1:8" x14ac:dyDescent="0.25">
      <c r="A70" s="191" t="s">
        <v>138</v>
      </c>
      <c r="B70" s="192" t="s">
        <v>139</v>
      </c>
      <c r="C70" s="187"/>
      <c r="D70" s="188"/>
      <c r="E70" s="187"/>
      <c r="F70" s="188"/>
      <c r="G70" s="189"/>
      <c r="H70" s="190"/>
    </row>
    <row r="71" spans="1:8" x14ac:dyDescent="0.25">
      <c r="A71" s="193" t="s">
        <v>140</v>
      </c>
      <c r="B71" s="187" t="s">
        <v>117</v>
      </c>
      <c r="C71" s="187"/>
      <c r="D71" s="188"/>
      <c r="E71" s="187"/>
      <c r="F71" s="188"/>
      <c r="G71" s="189"/>
      <c r="H71" s="190"/>
    </row>
    <row r="72" spans="1:8" x14ac:dyDescent="0.25">
      <c r="A72" s="126" t="s">
        <v>141</v>
      </c>
      <c r="B72" s="195" t="s">
        <v>142</v>
      </c>
      <c r="C72" s="112">
        <f>D72*$B$16*12</f>
        <v>4126.7999999999993</v>
      </c>
      <c r="D72" s="196">
        <v>0.25</v>
      </c>
      <c r="E72" s="197">
        <f>$B$16*F72*12</f>
        <v>0</v>
      </c>
      <c r="F72" s="130">
        <v>0</v>
      </c>
      <c r="G72" s="129">
        <f>C72-E72</f>
        <v>4126.7999999999993</v>
      </c>
      <c r="H72" s="130">
        <f>D72-F72</f>
        <v>0.25</v>
      </c>
    </row>
    <row r="73" spans="1:8" x14ac:dyDescent="0.25">
      <c r="A73" s="145" t="s">
        <v>143</v>
      </c>
      <c r="B73" s="186" t="s">
        <v>144</v>
      </c>
      <c r="C73" s="103"/>
      <c r="D73" s="198"/>
      <c r="E73" s="199"/>
      <c r="F73" s="136"/>
      <c r="G73" s="135"/>
      <c r="H73" s="136"/>
    </row>
    <row r="74" spans="1:8" x14ac:dyDescent="0.25">
      <c r="A74" s="200" t="s">
        <v>145</v>
      </c>
      <c r="B74" s="195"/>
      <c r="C74" s="112">
        <f>D74*$B$16*12</f>
        <v>435294.86399999994</v>
      </c>
      <c r="D74" s="196">
        <f>D25+D27+D29+D33+D36+D49+D72</f>
        <v>26.369999999999997</v>
      </c>
      <c r="E74" s="197">
        <f>$B$16*F74*12</f>
        <v>431168.0639999999</v>
      </c>
      <c r="F74" s="130">
        <f>F25+F27+F29+F33+F36+F49+F72</f>
        <v>26.119999999999997</v>
      </c>
      <c r="G74" s="201">
        <v>0</v>
      </c>
      <c r="H74" s="130">
        <f>H25+H27+H29+H33+H36+H49+H72</f>
        <v>0.25</v>
      </c>
    </row>
    <row r="75" spans="1:8" x14ac:dyDescent="0.25">
      <c r="A75" s="202" t="s">
        <v>146</v>
      </c>
      <c r="B75" s="186"/>
      <c r="C75" s="147"/>
      <c r="D75" s="203"/>
      <c r="E75" s="147"/>
      <c r="F75" s="149"/>
      <c r="G75" s="147"/>
      <c r="H75" s="149"/>
    </row>
    <row r="76" spans="1:8" x14ac:dyDescent="0.25">
      <c r="A76" s="126" t="s">
        <v>147</v>
      </c>
      <c r="B76" s="195"/>
      <c r="C76" s="112">
        <f>D76*$B$16*12</f>
        <v>65203.44</v>
      </c>
      <c r="D76" s="204">
        <v>3.95</v>
      </c>
      <c r="E76" s="205">
        <f>$B$16*F76*12</f>
        <v>65203.44</v>
      </c>
      <c r="F76" s="206">
        <v>3.95</v>
      </c>
      <c r="G76" s="207">
        <v>0</v>
      </c>
      <c r="H76" s="130">
        <v>0</v>
      </c>
    </row>
    <row r="77" spans="1:8" x14ac:dyDescent="0.25">
      <c r="A77" s="132" t="s">
        <v>148</v>
      </c>
      <c r="B77" s="187"/>
      <c r="C77" s="135"/>
      <c r="D77" s="208"/>
      <c r="E77" s="135"/>
      <c r="F77" s="190"/>
      <c r="G77" s="135"/>
      <c r="H77" s="190"/>
    </row>
    <row r="78" spans="1:8" x14ac:dyDescent="0.25">
      <c r="A78" s="145"/>
      <c r="B78" s="186"/>
      <c r="C78" s="147"/>
      <c r="D78" s="209"/>
      <c r="E78" s="147"/>
      <c r="F78" s="210"/>
      <c r="G78" s="147"/>
      <c r="H78" s="211"/>
    </row>
    <row r="79" spans="1:8" x14ac:dyDescent="0.25">
      <c r="A79" s="126" t="s">
        <v>149</v>
      </c>
      <c r="B79" s="212"/>
      <c r="C79" s="112">
        <f>C76+C74</f>
        <v>500498.30399999995</v>
      </c>
      <c r="D79" s="128">
        <f>D74+D76</f>
        <v>30.319999999999997</v>
      </c>
      <c r="E79" s="112">
        <f>E74+E76</f>
        <v>496371.5039999999</v>
      </c>
      <c r="F79" s="128">
        <f>F74+F76</f>
        <v>30.069999999999997</v>
      </c>
      <c r="G79" s="201">
        <f>C79-E79</f>
        <v>4126.8000000000466</v>
      </c>
      <c r="H79" s="130">
        <f>D79-F79</f>
        <v>0.25</v>
      </c>
    </row>
    <row r="80" spans="1:8" ht="15.75" thickBot="1" x14ac:dyDescent="0.3">
      <c r="A80" s="213" t="s">
        <v>150</v>
      </c>
      <c r="B80" s="214"/>
      <c r="C80" s="213"/>
      <c r="D80" s="215"/>
      <c r="E80" s="213"/>
      <c r="F80" s="215"/>
      <c r="G80" s="216"/>
      <c r="H80" s="217"/>
    </row>
    <row r="81" spans="1:8" ht="15.75" thickBot="1" x14ac:dyDescent="0.3">
      <c r="A81" s="218" t="s">
        <v>151</v>
      </c>
      <c r="B81" s="219"/>
      <c r="C81" s="218"/>
      <c r="D81" s="220"/>
      <c r="E81" s="218"/>
      <c r="F81" s="220"/>
      <c r="G81" s="218"/>
      <c r="H81" s="220"/>
    </row>
    <row r="82" spans="1:8" x14ac:dyDescent="0.25">
      <c r="A82" s="212"/>
      <c r="B82" s="212"/>
      <c r="C82" s="221" t="s">
        <v>152</v>
      </c>
      <c r="D82" s="222" t="s">
        <v>153</v>
      </c>
      <c r="E82" s="221" t="s">
        <v>152</v>
      </c>
      <c r="F82" s="222" t="s">
        <v>153</v>
      </c>
      <c r="G82" s="223" t="s">
        <v>152</v>
      </c>
      <c r="H82" s="224" t="s">
        <v>153</v>
      </c>
    </row>
    <row r="83" spans="1:8" x14ac:dyDescent="0.25">
      <c r="A83" s="187" t="s">
        <v>62</v>
      </c>
      <c r="B83" s="187" t="s">
        <v>63</v>
      </c>
      <c r="C83" s="225" t="s">
        <v>154</v>
      </c>
      <c r="D83" s="226" t="s">
        <v>155</v>
      </c>
      <c r="E83" s="225" t="s">
        <v>154</v>
      </c>
      <c r="F83" s="226" t="s">
        <v>155</v>
      </c>
      <c r="G83" s="227" t="s">
        <v>154</v>
      </c>
      <c r="H83" s="228" t="s">
        <v>155</v>
      </c>
    </row>
    <row r="84" spans="1:8" ht="24.75" x14ac:dyDescent="0.25">
      <c r="A84" s="187" t="s">
        <v>67</v>
      </c>
      <c r="B84" s="187" t="s">
        <v>68</v>
      </c>
      <c r="C84" s="225" t="s">
        <v>156</v>
      </c>
      <c r="D84" s="229" t="s">
        <v>157</v>
      </c>
      <c r="E84" s="225" t="s">
        <v>156</v>
      </c>
      <c r="F84" s="229" t="s">
        <v>158</v>
      </c>
      <c r="G84" s="227" t="s">
        <v>159</v>
      </c>
      <c r="H84" s="230" t="s">
        <v>158</v>
      </c>
    </row>
    <row r="85" spans="1:8" x14ac:dyDescent="0.25">
      <c r="A85" s="231"/>
      <c r="B85" s="231"/>
      <c r="C85" s="232" t="s">
        <v>46</v>
      </c>
      <c r="D85" s="226" t="s">
        <v>74</v>
      </c>
      <c r="E85" s="232" t="s">
        <v>46</v>
      </c>
      <c r="F85" s="226" t="s">
        <v>74</v>
      </c>
      <c r="G85" s="233" t="s">
        <v>46</v>
      </c>
      <c r="H85" s="228" t="s">
        <v>74</v>
      </c>
    </row>
    <row r="86" spans="1:8" ht="25.5" customHeight="1" thickBot="1" x14ac:dyDescent="0.3">
      <c r="A86" s="185"/>
      <c r="B86" s="185"/>
      <c r="C86" s="234" t="s">
        <v>53</v>
      </c>
      <c r="D86" s="235" t="s">
        <v>53</v>
      </c>
      <c r="E86" s="234" t="s">
        <v>53</v>
      </c>
      <c r="F86" s="235" t="s">
        <v>53</v>
      </c>
      <c r="G86" s="236" t="s">
        <v>53</v>
      </c>
      <c r="H86" s="237" t="s">
        <v>53</v>
      </c>
    </row>
    <row r="87" spans="1:8" x14ac:dyDescent="0.25">
      <c r="A87" s="238" t="s">
        <v>160</v>
      </c>
      <c r="B87" s="187" t="s">
        <v>161</v>
      </c>
      <c r="C87" s="207"/>
      <c r="D87" s="239"/>
      <c r="E87" s="207"/>
      <c r="F87" s="239"/>
      <c r="G87" s="207"/>
      <c r="H87" s="210"/>
    </row>
    <row r="88" spans="1:8" x14ac:dyDescent="0.25">
      <c r="A88" s="238" t="s">
        <v>162</v>
      </c>
      <c r="B88" s="187"/>
      <c r="C88" s="240">
        <v>41250</v>
      </c>
      <c r="D88" s="241"/>
      <c r="E88" s="240">
        <v>21944.91</v>
      </c>
      <c r="F88" s="241"/>
      <c r="G88" s="242">
        <f>C88-E88</f>
        <v>19305.09</v>
      </c>
      <c r="H88" s="206"/>
    </row>
    <row r="89" spans="1:8" ht="15.75" thickBot="1" x14ac:dyDescent="0.3">
      <c r="A89" s="243"/>
      <c r="B89" s="244"/>
      <c r="C89" s="207"/>
      <c r="D89" s="148"/>
      <c r="E89" s="207"/>
      <c r="F89" s="148"/>
      <c r="G89" s="207"/>
      <c r="H89" s="136"/>
    </row>
    <row r="90" spans="1:8" x14ac:dyDescent="0.25">
      <c r="A90" s="238" t="s">
        <v>163</v>
      </c>
      <c r="B90" s="187"/>
      <c r="C90" s="129"/>
      <c r="D90" s="136"/>
      <c r="E90" s="129"/>
      <c r="F90" s="136"/>
      <c r="G90" s="129"/>
      <c r="H90" s="245"/>
    </row>
    <row r="91" spans="1:8" x14ac:dyDescent="0.25">
      <c r="A91" s="238"/>
      <c r="B91" s="187" t="s">
        <v>164</v>
      </c>
      <c r="C91" s="240">
        <f>D91*$B$16*6</f>
        <v>134121</v>
      </c>
      <c r="D91" s="206">
        <v>16.25</v>
      </c>
      <c r="E91" s="240">
        <f>F91*$B$16*6</f>
        <v>134121</v>
      </c>
      <c r="F91" s="206">
        <v>16.25</v>
      </c>
      <c r="G91" s="207">
        <f>C91-E91</f>
        <v>0</v>
      </c>
      <c r="H91" s="241">
        <f>D91-F91</f>
        <v>0</v>
      </c>
    </row>
    <row r="92" spans="1:8" ht="15.75" thickBot="1" x14ac:dyDescent="0.3">
      <c r="A92" s="246"/>
      <c r="B92" s="244"/>
      <c r="C92" s="135"/>
      <c r="D92" s="136"/>
      <c r="E92" s="135"/>
      <c r="F92" s="136"/>
      <c r="G92" s="147"/>
      <c r="H92" s="148"/>
    </row>
    <row r="93" spans="1:8" x14ac:dyDescent="0.25">
      <c r="A93" s="247" t="s">
        <v>165</v>
      </c>
      <c r="B93" s="248"/>
      <c r="C93" s="249"/>
      <c r="D93" s="250"/>
      <c r="E93" s="249"/>
      <c r="F93" s="250"/>
      <c r="G93" s="249"/>
      <c r="H93" s="136"/>
    </row>
    <row r="94" spans="1:8" x14ac:dyDescent="0.25">
      <c r="A94" s="238" t="s">
        <v>166</v>
      </c>
      <c r="B94" s="187" t="s">
        <v>164</v>
      </c>
      <c r="C94" s="103">
        <f>D94*$B$16*12</f>
        <v>22449.792000000001</v>
      </c>
      <c r="D94" s="206">
        <v>1.36</v>
      </c>
      <c r="E94" s="103">
        <f>$B$16*F94*12</f>
        <v>22449.792000000001</v>
      </c>
      <c r="F94" s="206">
        <v>1.36</v>
      </c>
      <c r="G94" s="207">
        <f>C94-E94</f>
        <v>0</v>
      </c>
      <c r="H94" s="206">
        <f>D94-F94</f>
        <v>0</v>
      </c>
    </row>
    <row r="95" spans="1:8" ht="15.75" thickBot="1" x14ac:dyDescent="0.3">
      <c r="A95" s="246"/>
      <c r="B95" s="244"/>
      <c r="C95" s="147"/>
      <c r="D95" s="149"/>
      <c r="E95" s="147"/>
      <c r="F95" s="149"/>
      <c r="G95" s="147"/>
      <c r="H95" s="136"/>
    </row>
    <row r="96" spans="1:8" x14ac:dyDescent="0.25">
      <c r="A96" s="238" t="s">
        <v>167</v>
      </c>
      <c r="B96" s="187" t="s">
        <v>168</v>
      </c>
      <c r="C96" s="112">
        <f>D96*$B$16*12</f>
        <v>25256.016000000003</v>
      </c>
      <c r="D96" s="128">
        <v>1.53</v>
      </c>
      <c r="E96" s="103">
        <f>$B$16*F96*12</f>
        <v>24925.871999999999</v>
      </c>
      <c r="F96" s="128">
        <v>1.51</v>
      </c>
      <c r="G96" s="129">
        <f>C96-E96</f>
        <v>330.14400000000387</v>
      </c>
      <c r="H96" s="128">
        <f>D96-F96</f>
        <v>2.0000000000000018E-2</v>
      </c>
    </row>
    <row r="97" spans="1:9" ht="15.75" thickBot="1" x14ac:dyDescent="0.3">
      <c r="A97" s="238"/>
      <c r="B97" s="187"/>
      <c r="C97" s="147"/>
      <c r="D97" s="148"/>
      <c r="E97" s="147"/>
      <c r="F97" s="148"/>
      <c r="G97" s="147"/>
      <c r="H97" s="148"/>
    </row>
    <row r="98" spans="1:9" x14ac:dyDescent="0.25">
      <c r="A98" s="247" t="s">
        <v>169</v>
      </c>
      <c r="B98" s="248" t="s">
        <v>168</v>
      </c>
      <c r="C98" s="112">
        <f>D98*$B$16*12</f>
        <v>44074.224000000002</v>
      </c>
      <c r="D98" s="128">
        <v>2.67</v>
      </c>
      <c r="E98" s="103">
        <f>$B$16*F98*12</f>
        <v>43579.008000000002</v>
      </c>
      <c r="F98" s="128">
        <v>2.64</v>
      </c>
      <c r="G98" s="207">
        <f>C98-E98</f>
        <v>495.21600000000035</v>
      </c>
      <c r="H98" s="130">
        <f>D98-F98</f>
        <v>2.9999999999999805E-2</v>
      </c>
    </row>
    <row r="99" spans="1:9" ht="15.75" thickBot="1" x14ac:dyDescent="0.3">
      <c r="A99" s="246" t="s">
        <v>170</v>
      </c>
      <c r="B99" s="244"/>
      <c r="C99" s="147"/>
      <c r="D99" s="148"/>
      <c r="E99" s="147"/>
      <c r="F99" s="148"/>
      <c r="G99" s="147"/>
      <c r="H99" s="149"/>
    </row>
    <row r="100" spans="1:9" x14ac:dyDescent="0.25">
      <c r="A100" s="126" t="s">
        <v>171</v>
      </c>
      <c r="B100" s="212"/>
      <c r="C100" s="112">
        <f>C91+C94+C96+C98+C88</f>
        <v>267151.03200000001</v>
      </c>
      <c r="D100" s="241">
        <f>D88+D91+D96+D98+D94</f>
        <v>21.810000000000002</v>
      </c>
      <c r="E100" s="112">
        <f>E91+E94+E96+E98+E88</f>
        <v>247020.58200000002</v>
      </c>
      <c r="F100" s="241">
        <f>F88+F91+F96+F98+F94</f>
        <v>21.76</v>
      </c>
      <c r="G100" s="242">
        <f>C100-E100</f>
        <v>20130.449999999983</v>
      </c>
      <c r="H100" s="206">
        <f>H88+H91+H94+H96+H98</f>
        <v>4.9999999999999822E-2</v>
      </c>
    </row>
    <row r="101" spans="1:9" ht="15.75" thickBot="1" x14ac:dyDescent="0.3">
      <c r="A101" s="213" t="s">
        <v>172</v>
      </c>
      <c r="B101" s="214"/>
      <c r="C101" s="213"/>
      <c r="D101" s="215"/>
      <c r="E101" s="213"/>
      <c r="F101" s="215"/>
      <c r="G101" s="216"/>
      <c r="H101" s="217"/>
    </row>
    <row r="102" spans="1:9" x14ac:dyDescent="0.25">
      <c r="A102" s="218"/>
      <c r="B102" s="219"/>
      <c r="C102" s="251"/>
      <c r="D102" s="218"/>
      <c r="E102" s="252"/>
      <c r="G102" s="85"/>
      <c r="H102" s="85"/>
    </row>
    <row r="103" spans="1:9" x14ac:dyDescent="0.25">
      <c r="E103" s="85"/>
      <c r="H103" s="85"/>
    </row>
    <row r="104" spans="1:9" ht="15.75" x14ac:dyDescent="0.25">
      <c r="A104" s="123"/>
      <c r="D104" s="131" t="s">
        <v>173</v>
      </c>
      <c r="E104" s="131"/>
      <c r="F104" s="131"/>
      <c r="G104" s="131"/>
      <c r="H104" s="131"/>
      <c r="I104" s="253"/>
    </row>
    <row r="105" spans="1:9" ht="15.75" x14ac:dyDescent="0.25">
      <c r="A105" s="254"/>
      <c r="D105" s="255" t="s">
        <v>174</v>
      </c>
      <c r="E105" s="255"/>
      <c r="F105" s="255"/>
      <c r="G105" s="255"/>
      <c r="H105" s="255"/>
    </row>
    <row r="106" spans="1:9" ht="15.75" x14ac:dyDescent="0.25">
      <c r="A106" s="139"/>
      <c r="D106" s="139"/>
      <c r="E106" s="139"/>
    </row>
    <row r="107" spans="1:9" ht="15.75" x14ac:dyDescent="0.25">
      <c r="A107" s="256"/>
      <c r="B107" s="256"/>
      <c r="D107" s="140" t="s">
        <v>91</v>
      </c>
      <c r="E107" s="140"/>
    </row>
    <row r="108" spans="1:9" ht="15.75" x14ac:dyDescent="0.25">
      <c r="A108" s="143"/>
      <c r="D108" s="142" t="s">
        <v>94</v>
      </c>
      <c r="E108" s="142"/>
      <c r="F108" s="142"/>
      <c r="G108" s="142"/>
    </row>
  </sheetData>
  <mergeCells count="24">
    <mergeCell ref="A107:B107"/>
    <mergeCell ref="D108:G108"/>
    <mergeCell ref="R30:U30"/>
    <mergeCell ref="K33:L33"/>
    <mergeCell ref="R33:U33"/>
    <mergeCell ref="D104:H104"/>
    <mergeCell ref="D105:H105"/>
    <mergeCell ref="T14:AC14"/>
    <mergeCell ref="C20:D20"/>
    <mergeCell ref="E20:F20"/>
    <mergeCell ref="G20:H20"/>
    <mergeCell ref="R29:U29"/>
    <mergeCell ref="A7:D7"/>
    <mergeCell ref="K7:AC7"/>
    <mergeCell ref="A8:D8"/>
    <mergeCell ref="K8:AC8"/>
    <mergeCell ref="A9:E9"/>
    <mergeCell ref="K9:AC9"/>
    <mergeCell ref="B4:C4"/>
    <mergeCell ref="K4:AC4"/>
    <mergeCell ref="A5:D5"/>
    <mergeCell ref="K5:AC5"/>
    <mergeCell ref="A6:D6"/>
    <mergeCell ref="K6:A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opLeftCell="H16" workbookViewId="0">
      <selection sqref="A1:XFD1048576"/>
    </sheetView>
  </sheetViews>
  <sheetFormatPr defaultRowHeight="15" x14ac:dyDescent="0.25"/>
  <cols>
    <col min="1" max="1" width="46.5703125" style="2" customWidth="1"/>
    <col min="2" max="2" width="43.42578125" style="2" customWidth="1"/>
    <col min="3" max="4" width="14.28515625" style="2" customWidth="1"/>
    <col min="5" max="5" width="14.85546875" style="2" customWidth="1"/>
    <col min="6" max="6" width="12.28515625" style="2" customWidth="1"/>
    <col min="7" max="7" width="10.5703125" style="2" customWidth="1"/>
    <col min="8" max="8" width="14.7109375" style="2" customWidth="1"/>
    <col min="9" max="9" width="9.140625" style="2"/>
    <col min="10" max="10" width="8.85546875" style="2" customWidth="1"/>
    <col min="11" max="11" width="38" style="2" customWidth="1"/>
    <col min="12" max="13" width="18.85546875" style="2" customWidth="1"/>
    <col min="14" max="14" width="12.5703125" style="2" customWidth="1"/>
    <col min="15" max="15" width="15.42578125" style="2" customWidth="1"/>
    <col min="16" max="16" width="15.85546875" style="2" customWidth="1"/>
    <col min="17" max="17" width="13.85546875" style="2" customWidth="1"/>
    <col min="18" max="18" width="13" style="2" customWidth="1"/>
    <col min="19" max="19" width="13.42578125" style="2" customWidth="1"/>
    <col min="20" max="20" width="12.5703125" style="2" customWidth="1"/>
    <col min="21" max="21" width="11.42578125" style="2" customWidth="1"/>
    <col min="22" max="22" width="11.140625" style="2" customWidth="1"/>
    <col min="23" max="23" width="11.7109375" style="2" customWidth="1"/>
    <col min="24" max="24" width="11.140625" style="2" customWidth="1"/>
    <col min="25" max="25" width="9.140625" style="2"/>
    <col min="26" max="26" width="9.5703125" style="2" bestFit="1" customWidth="1"/>
    <col min="27" max="27" width="9.5703125" style="2" customWidth="1"/>
    <col min="28" max="28" width="9.5703125" style="2" bestFit="1" customWidth="1"/>
    <col min="29" max="29" width="14.28515625" style="2" customWidth="1"/>
    <col min="30" max="30" width="10.140625" style="2" customWidth="1"/>
    <col min="31" max="16384" width="9.140625" style="2"/>
  </cols>
  <sheetData>
    <row r="1" spans="1:29" x14ac:dyDescent="0.25">
      <c r="A1" s="1" t="s">
        <v>0</v>
      </c>
      <c r="B1"/>
      <c r="C1"/>
      <c r="D1"/>
      <c r="E1"/>
    </row>
    <row r="2" spans="1:29" x14ac:dyDescent="0.25">
      <c r="A2" s="2" t="s">
        <v>1</v>
      </c>
      <c r="B2"/>
      <c r="C2"/>
      <c r="D2"/>
      <c r="E2"/>
    </row>
    <row r="3" spans="1:29" x14ac:dyDescent="0.25">
      <c r="A3" s="2" t="s">
        <v>175</v>
      </c>
      <c r="B3"/>
      <c r="C3"/>
      <c r="D3"/>
      <c r="E3"/>
    </row>
    <row r="4" spans="1:29" ht="15" customHeight="1" x14ac:dyDescent="0.25">
      <c r="A4" s="3" t="s">
        <v>3</v>
      </c>
      <c r="B4" s="4" t="s">
        <v>4</v>
      </c>
      <c r="C4" s="4"/>
      <c r="D4" s="3"/>
      <c r="E4" s="3"/>
      <c r="K4" s="257" t="s">
        <v>176</v>
      </c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</row>
    <row r="5" spans="1:29" ht="15" customHeight="1" x14ac:dyDescent="0.25">
      <c r="A5" s="4" t="s">
        <v>6</v>
      </c>
      <c r="B5" s="4"/>
      <c r="C5" s="4"/>
      <c r="D5" s="4"/>
      <c r="E5" s="3"/>
      <c r="K5" s="257" t="s">
        <v>6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</row>
    <row r="6" spans="1:29" ht="15" customHeight="1" x14ac:dyDescent="0.3">
      <c r="A6" s="4" t="s">
        <v>8</v>
      </c>
      <c r="B6" s="4"/>
      <c r="C6" s="4"/>
      <c r="D6" s="4"/>
      <c r="E6" s="3"/>
      <c r="J6" s="7" t="s">
        <v>8</v>
      </c>
      <c r="K6" s="257" t="s">
        <v>8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</row>
    <row r="7" spans="1:29" ht="15" customHeight="1" x14ac:dyDescent="0.3">
      <c r="A7" s="4" t="s">
        <v>177</v>
      </c>
      <c r="B7" s="4"/>
      <c r="C7" s="4"/>
      <c r="D7" s="4"/>
      <c r="E7" s="3"/>
      <c r="J7" s="7" t="s">
        <v>178</v>
      </c>
      <c r="K7" s="257" t="s">
        <v>177</v>
      </c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</row>
    <row r="8" spans="1:29" ht="15" customHeight="1" x14ac:dyDescent="0.3">
      <c r="A8" s="8" t="s">
        <v>179</v>
      </c>
      <c r="B8" s="8"/>
      <c r="C8" s="8"/>
      <c r="D8" s="8"/>
      <c r="E8" s="9"/>
      <c r="J8" s="7" t="s">
        <v>180</v>
      </c>
      <c r="K8" s="258" t="s">
        <v>179</v>
      </c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</row>
    <row r="9" spans="1:29" ht="15" customHeight="1" thickBot="1" x14ac:dyDescent="0.3">
      <c r="A9" s="10" t="s">
        <v>17</v>
      </c>
      <c r="B9" s="10"/>
      <c r="C9" s="10"/>
      <c r="D9" s="10"/>
      <c r="E9" s="10"/>
      <c r="J9" s="11"/>
      <c r="K9" s="12" t="s">
        <v>17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5.75" thickBot="1" x14ac:dyDescent="0.3">
      <c r="A10" s="17" t="s">
        <v>19</v>
      </c>
      <c r="B10" s="18"/>
      <c r="C10" s="19"/>
      <c r="D10" s="19"/>
      <c r="E10" s="20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9" ht="16.5" thickBot="1" x14ac:dyDescent="0.3">
      <c r="A11" s="21" t="s">
        <v>20</v>
      </c>
      <c r="B11" s="22">
        <v>2247</v>
      </c>
      <c r="C11" s="23"/>
      <c r="D11" s="23"/>
      <c r="E11" s="24"/>
      <c r="J11" s="36"/>
      <c r="K11" s="259"/>
      <c r="L11" s="27" t="s">
        <v>21</v>
      </c>
      <c r="M11" s="28" t="s">
        <v>22</v>
      </c>
      <c r="N11" s="28" t="s">
        <v>23</v>
      </c>
      <c r="O11" s="28" t="s">
        <v>23</v>
      </c>
      <c r="P11" s="28" t="s">
        <v>24</v>
      </c>
      <c r="Q11" s="28" t="s">
        <v>25</v>
      </c>
      <c r="R11" s="27" t="s">
        <v>26</v>
      </c>
      <c r="S11" s="28" t="s">
        <v>27</v>
      </c>
      <c r="T11" s="29" t="s">
        <v>28</v>
      </c>
      <c r="U11" s="30"/>
      <c r="V11" s="30"/>
      <c r="W11" s="30"/>
      <c r="X11" s="30"/>
      <c r="Y11" s="30"/>
      <c r="Z11" s="30"/>
      <c r="AA11" s="30"/>
      <c r="AB11" s="30"/>
      <c r="AC11" s="31"/>
    </row>
    <row r="12" spans="1:29" ht="15.75" x14ac:dyDescent="0.25">
      <c r="A12" s="32" t="s">
        <v>29</v>
      </c>
      <c r="B12" s="33" t="s">
        <v>30</v>
      </c>
      <c r="C12" s="34"/>
      <c r="D12" s="34"/>
      <c r="E12" s="35"/>
      <c r="J12" s="44"/>
      <c r="K12" s="37"/>
      <c r="L12" s="38" t="s">
        <v>31</v>
      </c>
      <c r="M12" s="38" t="s">
        <v>32</v>
      </c>
      <c r="N12" s="38" t="s">
        <v>33</v>
      </c>
      <c r="O12" s="38" t="s">
        <v>33</v>
      </c>
      <c r="P12" s="38" t="s">
        <v>34</v>
      </c>
      <c r="Q12" s="38" t="s">
        <v>33</v>
      </c>
      <c r="R12" s="38" t="s">
        <v>33</v>
      </c>
      <c r="S12" s="38" t="s">
        <v>32</v>
      </c>
      <c r="T12" s="27" t="s">
        <v>35</v>
      </c>
      <c r="U12" s="27" t="s">
        <v>36</v>
      </c>
      <c r="V12" s="27" t="s">
        <v>37</v>
      </c>
      <c r="W12" s="27" t="s">
        <v>38</v>
      </c>
      <c r="X12" s="27" t="s">
        <v>39</v>
      </c>
      <c r="Y12" s="39" t="s">
        <v>40</v>
      </c>
      <c r="Z12" s="40" t="s">
        <v>41</v>
      </c>
      <c r="AA12" s="40" t="s">
        <v>42</v>
      </c>
      <c r="AB12" s="40" t="s">
        <v>43</v>
      </c>
      <c r="AC12" s="42" t="s">
        <v>44</v>
      </c>
    </row>
    <row r="13" spans="1:29" ht="16.5" thickBot="1" x14ac:dyDescent="0.3">
      <c r="A13" s="43" t="s">
        <v>45</v>
      </c>
      <c r="B13" s="22">
        <v>2122.4</v>
      </c>
      <c r="C13" s="23"/>
      <c r="D13" s="23"/>
      <c r="E13" s="24"/>
      <c r="J13" s="44"/>
      <c r="K13" s="37"/>
      <c r="L13" s="45" t="s">
        <v>46</v>
      </c>
      <c r="M13" s="45"/>
      <c r="N13" s="45" t="s">
        <v>47</v>
      </c>
      <c r="O13" s="45" t="s">
        <v>48</v>
      </c>
      <c r="P13" s="45" t="s">
        <v>33</v>
      </c>
      <c r="Q13" s="45"/>
      <c r="R13" s="45"/>
      <c r="S13" s="45" t="s">
        <v>49</v>
      </c>
      <c r="T13" s="45" t="s">
        <v>50</v>
      </c>
      <c r="U13" s="45"/>
      <c r="V13" s="45"/>
      <c r="W13" s="45"/>
      <c r="X13" s="45"/>
      <c r="Y13" s="46"/>
      <c r="Z13" s="47"/>
      <c r="AA13" s="47" t="s">
        <v>51</v>
      </c>
      <c r="AB13" s="47"/>
      <c r="AC13" s="49"/>
    </row>
    <row r="14" spans="1:29" ht="16.5" thickBot="1" x14ac:dyDescent="0.3">
      <c r="A14" s="21" t="s">
        <v>52</v>
      </c>
      <c r="B14" s="50">
        <v>0</v>
      </c>
      <c r="C14" s="51"/>
      <c r="D14" s="51"/>
      <c r="E14" s="52"/>
      <c r="J14" s="47"/>
      <c r="K14" s="53"/>
      <c r="L14" s="45" t="s">
        <v>53</v>
      </c>
      <c r="M14" s="45"/>
      <c r="N14" s="45" t="s">
        <v>53</v>
      </c>
      <c r="O14" s="45" t="s">
        <v>53</v>
      </c>
      <c r="P14" s="45" t="s">
        <v>53</v>
      </c>
      <c r="Q14" s="45" t="s">
        <v>53</v>
      </c>
      <c r="R14" s="45" t="s">
        <v>53</v>
      </c>
      <c r="S14" s="45" t="s">
        <v>54</v>
      </c>
      <c r="T14" s="45" t="s">
        <v>53</v>
      </c>
      <c r="U14" s="45" t="s">
        <v>53</v>
      </c>
      <c r="V14" s="45" t="s">
        <v>53</v>
      </c>
      <c r="W14" s="45" t="s">
        <v>53</v>
      </c>
      <c r="X14" s="45" t="s">
        <v>53</v>
      </c>
      <c r="Y14" s="54" t="s">
        <v>53</v>
      </c>
      <c r="Z14" s="54" t="s">
        <v>53</v>
      </c>
      <c r="AA14" s="54"/>
      <c r="AB14" s="54" t="s">
        <v>54</v>
      </c>
      <c r="AC14" s="55" t="s">
        <v>53</v>
      </c>
    </row>
    <row r="15" spans="1:29" ht="15.75" x14ac:dyDescent="0.25">
      <c r="A15" s="56" t="s">
        <v>55</v>
      </c>
      <c r="B15" s="57">
        <v>3</v>
      </c>
      <c r="C15" s="58"/>
      <c r="D15" s="58"/>
      <c r="E15" s="59"/>
      <c r="J15" s="60" t="s">
        <v>56</v>
      </c>
      <c r="K15" s="61" t="s">
        <v>181</v>
      </c>
      <c r="L15" s="62">
        <v>0</v>
      </c>
      <c r="M15" s="62"/>
      <c r="N15" s="62"/>
      <c r="O15" s="62"/>
      <c r="P15" s="62"/>
      <c r="Q15" s="62"/>
      <c r="R15" s="62"/>
      <c r="S15" s="63"/>
      <c r="T15" s="64"/>
      <c r="U15" s="63"/>
      <c r="V15" s="63"/>
      <c r="W15" s="63"/>
      <c r="X15" s="65"/>
      <c r="Y15" s="66"/>
      <c r="Z15" s="66"/>
      <c r="AA15" s="66"/>
      <c r="AB15" s="66"/>
      <c r="AC15" s="67"/>
    </row>
    <row r="16" spans="1:29" ht="16.5" thickBot="1" x14ac:dyDescent="0.3">
      <c r="A16" s="68" t="s">
        <v>58</v>
      </c>
      <c r="B16" s="50">
        <v>2</v>
      </c>
      <c r="C16" s="34"/>
      <c r="D16" s="34"/>
      <c r="E16" s="35"/>
      <c r="J16" s="44"/>
      <c r="K16" s="69"/>
      <c r="L16" s="70"/>
      <c r="M16" s="70"/>
      <c r="N16" s="71"/>
      <c r="O16" s="71"/>
      <c r="P16" s="71"/>
      <c r="Q16" s="71"/>
      <c r="R16" s="71"/>
      <c r="S16" s="70"/>
      <c r="T16" s="70"/>
      <c r="U16" s="70"/>
      <c r="V16" s="70"/>
      <c r="W16" s="70"/>
      <c r="X16" s="70"/>
      <c r="Y16" s="72"/>
      <c r="Z16" s="72"/>
      <c r="AA16" s="72"/>
      <c r="AB16" s="72"/>
      <c r="AC16" s="73"/>
    </row>
    <row r="17" spans="1:30" ht="16.5" thickBot="1" x14ac:dyDescent="0.3">
      <c r="A17" s="74"/>
      <c r="B17" s="74"/>
      <c r="C17" s="75" t="s">
        <v>59</v>
      </c>
      <c r="D17" s="76"/>
      <c r="E17" s="75" t="s">
        <v>60</v>
      </c>
      <c r="F17" s="76"/>
      <c r="G17" s="75" t="s">
        <v>61</v>
      </c>
      <c r="H17" s="76"/>
      <c r="J17" s="44"/>
      <c r="K17" s="69"/>
      <c r="L17" s="70"/>
      <c r="M17" s="70"/>
      <c r="N17" s="71"/>
      <c r="O17" s="71"/>
      <c r="P17" s="71"/>
      <c r="Q17" s="71"/>
      <c r="R17" s="71"/>
      <c r="S17" s="70"/>
      <c r="T17" s="70"/>
      <c r="U17" s="70"/>
      <c r="V17" s="70"/>
      <c r="W17" s="70"/>
      <c r="X17" s="77"/>
      <c r="Y17" s="72"/>
      <c r="Z17" s="72"/>
      <c r="AA17" s="72"/>
      <c r="AB17" s="72"/>
      <c r="AC17" s="73"/>
    </row>
    <row r="18" spans="1:30" ht="15.75" x14ac:dyDescent="0.25">
      <c r="A18" s="78" t="s">
        <v>62</v>
      </c>
      <c r="B18" s="78" t="s">
        <v>63</v>
      </c>
      <c r="C18" s="79" t="s">
        <v>64</v>
      </c>
      <c r="D18" s="80" t="s">
        <v>65</v>
      </c>
      <c r="E18" s="79" t="s">
        <v>64</v>
      </c>
      <c r="F18" s="81" t="s">
        <v>65</v>
      </c>
      <c r="G18" s="79" t="s">
        <v>64</v>
      </c>
      <c r="H18" s="80" t="s">
        <v>65</v>
      </c>
      <c r="J18" s="82">
        <v>1</v>
      </c>
      <c r="K18" s="83" t="s">
        <v>66</v>
      </c>
      <c r="L18" s="71">
        <v>113573.34</v>
      </c>
      <c r="M18" s="71">
        <v>21358.59</v>
      </c>
      <c r="N18" s="71">
        <v>0</v>
      </c>
      <c r="O18" s="71"/>
      <c r="P18" s="71">
        <v>1739.35</v>
      </c>
      <c r="Q18" s="71">
        <v>549.51</v>
      </c>
      <c r="R18" s="71">
        <v>8281.58</v>
      </c>
      <c r="S18" s="71"/>
      <c r="T18" s="71">
        <v>1775.03</v>
      </c>
      <c r="U18" s="71">
        <v>4136.54</v>
      </c>
      <c r="V18" s="71">
        <v>11535.79</v>
      </c>
      <c r="W18" s="71">
        <v>11773.21</v>
      </c>
      <c r="X18" s="84"/>
      <c r="Y18" s="72">
        <v>110</v>
      </c>
      <c r="Z18" s="72">
        <v>1130.31</v>
      </c>
      <c r="AA18" s="72"/>
      <c r="AB18" s="72">
        <v>3712.82</v>
      </c>
      <c r="AC18" s="73">
        <v>3502.03</v>
      </c>
      <c r="AD18" s="260">
        <f>AC18+AB18+AA18+Z18+Y18+X18+W18+V18+U18+T18+R18+Q18+P18+O18+N18+M18+L18</f>
        <v>183178.09999999998</v>
      </c>
    </row>
    <row r="19" spans="1:30" ht="15.75" x14ac:dyDescent="0.25">
      <c r="A19" s="78" t="s">
        <v>67</v>
      </c>
      <c r="B19" s="78" t="s">
        <v>68</v>
      </c>
      <c r="C19" s="86" t="s">
        <v>69</v>
      </c>
      <c r="D19" s="92" t="s">
        <v>182</v>
      </c>
      <c r="E19" s="86" t="s">
        <v>69</v>
      </c>
      <c r="F19" s="93" t="s">
        <v>183</v>
      </c>
      <c r="G19" s="86" t="s">
        <v>69</v>
      </c>
      <c r="H19" s="92" t="s">
        <v>183</v>
      </c>
      <c r="J19" s="82">
        <v>2</v>
      </c>
      <c r="K19" s="69" t="s">
        <v>184</v>
      </c>
      <c r="L19" s="71">
        <v>764856.85</v>
      </c>
      <c r="M19" s="71">
        <v>347191.76</v>
      </c>
      <c r="N19" s="71">
        <v>4712.34</v>
      </c>
      <c r="O19" s="71"/>
      <c r="P19" s="71">
        <v>13882.21</v>
      </c>
      <c r="Q19" s="71">
        <v>4397.57</v>
      </c>
      <c r="R19" s="71">
        <v>65943.58</v>
      </c>
      <c r="S19" s="71"/>
      <c r="T19" s="71">
        <v>31051.83</v>
      </c>
      <c r="U19" s="71">
        <v>71715.520000000004</v>
      </c>
      <c r="V19" s="71">
        <v>169579.78</v>
      </c>
      <c r="W19" s="71">
        <v>38310.07</v>
      </c>
      <c r="X19" s="84"/>
      <c r="Y19" s="89">
        <v>1540</v>
      </c>
      <c r="Z19" s="89">
        <v>122.16</v>
      </c>
      <c r="AA19" s="89">
        <v>45955.15</v>
      </c>
      <c r="AB19" s="89">
        <v>23538.23</v>
      </c>
      <c r="AC19" s="90">
        <v>50298.7</v>
      </c>
      <c r="AD19" s="260">
        <f t="shared" ref="AD19:AD23" si="0">AC19+AB19+AA19+Z19+Y19+X19+W19+V19+U19+T19+R19+Q19+P19+O19+N19+M19+L19</f>
        <v>1633095.75</v>
      </c>
    </row>
    <row r="20" spans="1:30" ht="15.75" x14ac:dyDescent="0.25">
      <c r="A20" s="91"/>
      <c r="B20" s="91"/>
      <c r="C20" s="21"/>
      <c r="D20" s="92" t="s">
        <v>74</v>
      </c>
      <c r="E20" s="21"/>
      <c r="F20" s="93" t="s">
        <v>74</v>
      </c>
      <c r="G20" s="21"/>
      <c r="H20" s="92" t="s">
        <v>74</v>
      </c>
      <c r="J20" s="82"/>
      <c r="K20" s="69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84"/>
      <c r="Y20" s="72"/>
      <c r="Z20" s="72"/>
      <c r="AA20" s="72"/>
      <c r="AB20" s="72"/>
      <c r="AC20" s="94"/>
      <c r="AD20" s="260"/>
    </row>
    <row r="21" spans="1:30" ht="16.5" thickBot="1" x14ac:dyDescent="0.3">
      <c r="A21" s="95"/>
      <c r="B21" s="95"/>
      <c r="C21" s="96" t="s">
        <v>54</v>
      </c>
      <c r="D21" s="97" t="s">
        <v>53</v>
      </c>
      <c r="E21" s="96" t="s">
        <v>54</v>
      </c>
      <c r="F21" s="98" t="s">
        <v>53</v>
      </c>
      <c r="G21" s="96" t="s">
        <v>54</v>
      </c>
      <c r="H21" s="97" t="s">
        <v>53</v>
      </c>
      <c r="J21" s="82">
        <v>3</v>
      </c>
      <c r="K21" s="69" t="s">
        <v>185</v>
      </c>
      <c r="L21" s="71">
        <v>773990.41</v>
      </c>
      <c r="M21" s="71">
        <v>295308.33</v>
      </c>
      <c r="N21" s="71">
        <v>4145.21</v>
      </c>
      <c r="O21" s="71"/>
      <c r="P21" s="71">
        <v>13684.14</v>
      </c>
      <c r="Q21" s="71">
        <v>4333.4799999999996</v>
      </c>
      <c r="R21" s="71">
        <v>64186.77</v>
      </c>
      <c r="S21" s="71"/>
      <c r="T21" s="71">
        <v>29490.37</v>
      </c>
      <c r="U21" s="71">
        <v>64121.39</v>
      </c>
      <c r="V21" s="71">
        <v>156714.28</v>
      </c>
      <c r="W21" s="71">
        <v>50107.4</v>
      </c>
      <c r="X21" s="84"/>
      <c r="Y21" s="89">
        <v>1540</v>
      </c>
      <c r="Z21" s="89">
        <v>1309.5999999999999</v>
      </c>
      <c r="AA21" s="89">
        <v>40579.49</v>
      </c>
      <c r="AB21" s="89">
        <v>23732.82</v>
      </c>
      <c r="AC21" s="73">
        <v>44560.69</v>
      </c>
      <c r="AD21" s="260">
        <f t="shared" si="0"/>
        <v>1567804.3800000001</v>
      </c>
    </row>
    <row r="22" spans="1:30" ht="24.75" customHeight="1" x14ac:dyDescent="0.25">
      <c r="A22" s="99" t="s">
        <v>76</v>
      </c>
      <c r="B22" s="100"/>
      <c r="C22" s="101">
        <f>D22*$B$13*12</f>
        <v>94998.624000000011</v>
      </c>
      <c r="D22" s="102">
        <f>3.73</f>
        <v>3.73</v>
      </c>
      <c r="E22" s="101">
        <f>$B$13*F22*12</f>
        <v>94998.624000000011</v>
      </c>
      <c r="F22" s="102">
        <f>3.73</f>
        <v>3.73</v>
      </c>
      <c r="G22" s="103">
        <v>0</v>
      </c>
      <c r="H22" s="104">
        <v>0</v>
      </c>
      <c r="J22" s="82"/>
      <c r="K22" s="69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84"/>
      <c r="Y22" s="72"/>
      <c r="Z22" s="72"/>
      <c r="AA22" s="72"/>
      <c r="AB22" s="72"/>
      <c r="AC22" s="73"/>
      <c r="AD22" s="260"/>
    </row>
    <row r="23" spans="1:30" ht="27.75" customHeight="1" x14ac:dyDescent="0.25">
      <c r="A23" s="105" t="s">
        <v>77</v>
      </c>
      <c r="B23" s="105" t="s">
        <v>78</v>
      </c>
      <c r="C23" s="106"/>
      <c r="D23" s="107"/>
      <c r="E23" s="106"/>
      <c r="F23" s="107"/>
      <c r="G23" s="106"/>
      <c r="H23" s="107"/>
      <c r="J23" s="82">
        <v>4</v>
      </c>
      <c r="K23" s="69" t="s">
        <v>79</v>
      </c>
      <c r="L23" s="71">
        <f>L18+L19-L21</f>
        <v>104439.77999999991</v>
      </c>
      <c r="M23" s="71">
        <f>M18+M19-M21</f>
        <v>73242.020000000019</v>
      </c>
      <c r="N23" s="71">
        <f t="shared" ref="N23:AC23" si="1">N18+N19-N21</f>
        <v>567.13000000000011</v>
      </c>
      <c r="O23" s="71">
        <f t="shared" si="1"/>
        <v>0</v>
      </c>
      <c r="P23" s="71">
        <f t="shared" si="1"/>
        <v>1937.42</v>
      </c>
      <c r="Q23" s="71">
        <f t="shared" si="1"/>
        <v>613.60000000000036</v>
      </c>
      <c r="R23" s="71">
        <f t="shared" si="1"/>
        <v>10038.390000000007</v>
      </c>
      <c r="S23" s="71">
        <f t="shared" si="1"/>
        <v>0</v>
      </c>
      <c r="T23" s="71">
        <f t="shared" si="1"/>
        <v>3336.4900000000016</v>
      </c>
      <c r="U23" s="71">
        <f t="shared" si="1"/>
        <v>11730.669999999998</v>
      </c>
      <c r="V23" s="71">
        <f t="shared" si="1"/>
        <v>24401.290000000008</v>
      </c>
      <c r="W23" s="71">
        <f t="shared" si="1"/>
        <v>-24.120000000002619</v>
      </c>
      <c r="X23" s="71">
        <f t="shared" si="1"/>
        <v>0</v>
      </c>
      <c r="Y23" s="71">
        <f t="shared" si="1"/>
        <v>110</v>
      </c>
      <c r="Z23" s="71">
        <f t="shared" si="1"/>
        <v>-57.129999999999882</v>
      </c>
      <c r="AA23" s="71">
        <f t="shared" si="1"/>
        <v>5375.6600000000035</v>
      </c>
      <c r="AB23" s="71">
        <f t="shared" si="1"/>
        <v>3518.2299999999996</v>
      </c>
      <c r="AC23" s="71">
        <f t="shared" si="1"/>
        <v>9240.0399999999936</v>
      </c>
      <c r="AD23" s="260">
        <f t="shared" si="0"/>
        <v>248469.46999999997</v>
      </c>
    </row>
    <row r="24" spans="1:30" ht="16.5" thickBot="1" x14ac:dyDescent="0.3">
      <c r="A24" s="261"/>
      <c r="B24" s="262"/>
      <c r="C24" s="263"/>
      <c r="D24" s="264"/>
      <c r="E24" s="263"/>
      <c r="F24" s="264"/>
      <c r="G24" s="265"/>
      <c r="H24" s="264"/>
      <c r="J24" s="82"/>
      <c r="K24" s="69"/>
      <c r="L24" s="266"/>
      <c r="M24" s="266"/>
      <c r="N24" s="266"/>
      <c r="O24" s="266"/>
      <c r="P24" s="266"/>
      <c r="Q24" s="266"/>
      <c r="R24" s="266"/>
      <c r="S24" s="266"/>
      <c r="T24" s="71"/>
      <c r="U24" s="71"/>
      <c r="V24" s="71"/>
      <c r="W24" s="71"/>
      <c r="X24" s="84"/>
      <c r="Y24" s="72"/>
      <c r="Z24" s="72"/>
      <c r="AA24" s="72"/>
      <c r="AB24" s="72"/>
      <c r="AC24" s="73"/>
    </row>
    <row r="25" spans="1:30" ht="23.25" customHeight="1" thickBot="1" x14ac:dyDescent="0.3">
      <c r="A25" s="108" t="s">
        <v>80</v>
      </c>
      <c r="B25" s="109"/>
      <c r="C25" s="110">
        <f>D25*$B$13*12</f>
        <v>97036.127999999997</v>
      </c>
      <c r="D25" s="111">
        <v>3.81</v>
      </c>
      <c r="E25" s="101">
        <f>$B$13*F25*12</f>
        <v>97036.127999999997</v>
      </c>
      <c r="F25" s="111">
        <v>3.81</v>
      </c>
      <c r="G25" s="112">
        <v>0</v>
      </c>
      <c r="H25" s="111">
        <v>0</v>
      </c>
      <c r="J25" s="113">
        <v>5</v>
      </c>
      <c r="K25" s="114" t="s">
        <v>81</v>
      </c>
      <c r="L25" s="267">
        <v>1146972.49</v>
      </c>
      <c r="M25" s="26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8"/>
      <c r="Y25" s="119"/>
      <c r="Z25" s="119"/>
      <c r="AA25" s="119"/>
      <c r="AB25" s="119"/>
      <c r="AC25" s="120"/>
    </row>
    <row r="26" spans="1:30" ht="120.75" thickBot="1" x14ac:dyDescent="0.3">
      <c r="A26" s="105" t="s">
        <v>77</v>
      </c>
      <c r="B26" s="105" t="s">
        <v>82</v>
      </c>
      <c r="C26" s="121"/>
      <c r="D26" s="111"/>
      <c r="E26" s="121"/>
      <c r="F26" s="111"/>
      <c r="G26" s="122"/>
      <c r="H26" s="111"/>
      <c r="J26" s="123"/>
      <c r="K26" s="123"/>
      <c r="L26"/>
      <c r="M26"/>
      <c r="N26" s="125"/>
      <c r="O26" s="125"/>
      <c r="P26" s="125"/>
      <c r="Q26" s="125"/>
      <c r="R26" s="125"/>
      <c r="S26" s="124"/>
      <c r="T26" s="124"/>
      <c r="U26" s="124"/>
      <c r="V26" s="268" t="s">
        <v>173</v>
      </c>
      <c r="W26" s="268"/>
      <c r="X26" s="268"/>
      <c r="Y26" s="268"/>
    </row>
    <row r="27" spans="1:30" ht="15.75" x14ac:dyDescent="0.25">
      <c r="A27" s="126" t="s">
        <v>83</v>
      </c>
      <c r="B27" s="127" t="s">
        <v>84</v>
      </c>
      <c r="C27" s="103">
        <f>D27*$B$13*12</f>
        <v>61125.120000000003</v>
      </c>
      <c r="D27" s="128">
        <v>2.4</v>
      </c>
      <c r="E27" s="101">
        <f>$B$13*F27*12</f>
        <v>61125.120000000003</v>
      </c>
      <c r="F27" s="128">
        <v>2.4</v>
      </c>
      <c r="G27" s="129">
        <v>0</v>
      </c>
      <c r="H27" s="130">
        <v>0</v>
      </c>
      <c r="J27" s="123"/>
      <c r="K27" s="254"/>
      <c r="L27"/>
      <c r="M27"/>
      <c r="N27" s="124"/>
      <c r="O27" s="124"/>
      <c r="P27" s="124"/>
      <c r="Q27" s="124"/>
      <c r="R27" s="124"/>
      <c r="S27" s="124"/>
      <c r="T27" s="124"/>
      <c r="U27" s="124"/>
      <c r="V27" s="269" t="s">
        <v>174</v>
      </c>
      <c r="W27" s="269"/>
      <c r="X27" s="269"/>
      <c r="Y27" s="269"/>
    </row>
    <row r="28" spans="1:30" ht="15.75" x14ac:dyDescent="0.25">
      <c r="A28" s="132" t="s">
        <v>86</v>
      </c>
      <c r="B28" s="78" t="s">
        <v>87</v>
      </c>
      <c r="C28" s="133"/>
      <c r="D28" s="134" t="s">
        <v>46</v>
      </c>
      <c r="E28" s="133"/>
      <c r="F28" s="134" t="s">
        <v>46</v>
      </c>
      <c r="G28" s="135"/>
      <c r="H28" s="136" t="s">
        <v>46</v>
      </c>
      <c r="J28" s="123"/>
      <c r="K28" s="139"/>
      <c r="L28"/>
      <c r="M28"/>
      <c r="N28" s="124"/>
      <c r="O28" s="124"/>
      <c r="P28" s="124"/>
      <c r="Q28" s="124"/>
      <c r="R28" s="124"/>
      <c r="S28" s="124"/>
      <c r="T28" s="124"/>
      <c r="U28" s="124"/>
      <c r="V28"/>
      <c r="W28"/>
      <c r="X28"/>
      <c r="Y28"/>
    </row>
    <row r="29" spans="1:30" ht="15.75" x14ac:dyDescent="0.25">
      <c r="A29" s="132" t="s">
        <v>89</v>
      </c>
      <c r="B29" s="78" t="s">
        <v>90</v>
      </c>
      <c r="C29" s="133"/>
      <c r="D29" s="134"/>
      <c r="E29" s="133"/>
      <c r="F29" s="134"/>
      <c r="G29" s="135"/>
      <c r="H29" s="136"/>
      <c r="J29" s="123"/>
      <c r="K29" s="140"/>
      <c r="L29" s="140"/>
      <c r="M29" s="140"/>
      <c r="N29" s="124"/>
      <c r="O29" s="124"/>
      <c r="P29" s="124"/>
      <c r="Q29" s="124"/>
      <c r="R29" s="124"/>
      <c r="S29" s="124"/>
      <c r="T29" s="124"/>
      <c r="U29" s="124"/>
      <c r="V29" s="140" t="s">
        <v>91</v>
      </c>
      <c r="W29" s="140"/>
      <c r="X29"/>
      <c r="Y29"/>
    </row>
    <row r="30" spans="1:30" ht="16.5" thickBot="1" x14ac:dyDescent="0.3">
      <c r="A30" s="132"/>
      <c r="B30" s="78"/>
      <c r="C30" s="133"/>
      <c r="D30" s="134"/>
      <c r="E30" s="133"/>
      <c r="F30" s="134"/>
      <c r="G30" s="135"/>
      <c r="H30" s="136"/>
      <c r="J30" s="123"/>
      <c r="K30" s="143"/>
      <c r="L30"/>
      <c r="M30"/>
      <c r="N30" s="124"/>
      <c r="O30" s="124"/>
      <c r="P30" s="124"/>
      <c r="Q30" s="124"/>
      <c r="R30" s="124"/>
      <c r="S30" s="124"/>
      <c r="T30" s="124"/>
      <c r="U30" s="124"/>
      <c r="V30" s="142" t="s">
        <v>94</v>
      </c>
      <c r="W30" s="142"/>
      <c r="X30" s="142"/>
      <c r="Y30" s="142"/>
    </row>
    <row r="31" spans="1:30" ht="15.75" x14ac:dyDescent="0.25">
      <c r="A31" s="126" t="s">
        <v>92</v>
      </c>
      <c r="B31" s="127" t="s">
        <v>93</v>
      </c>
      <c r="C31" s="112">
        <f>D31*$B$13*12</f>
        <v>54757.919999999998</v>
      </c>
      <c r="D31" s="128">
        <v>2.15</v>
      </c>
      <c r="E31" s="101">
        <f>$B$13*F31*12</f>
        <v>54757.919999999998</v>
      </c>
      <c r="F31" s="128">
        <v>2.15</v>
      </c>
      <c r="G31" s="129">
        <v>0</v>
      </c>
      <c r="H31" s="130">
        <v>0</v>
      </c>
      <c r="J31" s="123"/>
      <c r="K31" s="123"/>
      <c r="L31" s="123"/>
      <c r="M31" s="123"/>
      <c r="N31" s="124"/>
      <c r="O31" s="124"/>
      <c r="P31" s="124"/>
      <c r="Q31" s="124"/>
      <c r="R31" s="124"/>
      <c r="S31" s="124"/>
      <c r="T31" s="144"/>
      <c r="U31" s="124"/>
      <c r="V31"/>
      <c r="W31"/>
      <c r="X31"/>
      <c r="Y31"/>
    </row>
    <row r="32" spans="1:30" ht="15.75" x14ac:dyDescent="0.25">
      <c r="A32" s="132" t="s">
        <v>95</v>
      </c>
      <c r="B32" s="78"/>
      <c r="C32" s="135"/>
      <c r="D32" s="134"/>
      <c r="E32" s="135"/>
      <c r="F32" s="134"/>
      <c r="G32" s="135"/>
      <c r="H32" s="136"/>
      <c r="J32" s="123"/>
      <c r="K32" s="270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 ht="16.5" thickBot="1" x14ac:dyDescent="0.3">
      <c r="A33" s="145" t="s">
        <v>96</v>
      </c>
      <c r="B33" s="146"/>
      <c r="C33" s="147"/>
      <c r="D33" s="148"/>
      <c r="E33" s="147"/>
      <c r="F33" s="148"/>
      <c r="G33" s="147"/>
      <c r="H33" s="149"/>
      <c r="J33" s="150"/>
      <c r="K33" s="151"/>
      <c r="L33" s="152"/>
      <c r="M33" s="152"/>
      <c r="N33" s="125"/>
      <c r="O33" s="125"/>
      <c r="P33" s="125"/>
      <c r="Q33" s="125"/>
      <c r="R33" s="125"/>
      <c r="S33" s="125"/>
      <c r="T33" s="124"/>
      <c r="U33" s="124"/>
      <c r="V33" s="124"/>
      <c r="W33" s="124"/>
      <c r="X33" s="124"/>
    </row>
    <row r="34" spans="1:24" ht="28.5" x14ac:dyDescent="0.25">
      <c r="A34" s="153" t="s">
        <v>97</v>
      </c>
      <c r="B34" s="127"/>
      <c r="C34" s="154">
        <f>D34*$B$13*12</f>
        <v>168858.144</v>
      </c>
      <c r="D34" s="155">
        <v>6.63</v>
      </c>
      <c r="E34" s="156">
        <f>$B$13*F34*12</f>
        <v>168858.144</v>
      </c>
      <c r="F34" s="155">
        <v>6.63</v>
      </c>
      <c r="G34" s="157">
        <v>0</v>
      </c>
      <c r="H34" s="158">
        <v>0</v>
      </c>
      <c r="J34" s="123"/>
      <c r="K34" s="151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1:24" ht="15.75" x14ac:dyDescent="0.25">
      <c r="A35" s="159" t="s">
        <v>98</v>
      </c>
      <c r="B35" s="160" t="s">
        <v>99</v>
      </c>
      <c r="C35" s="161"/>
      <c r="D35" s="162"/>
      <c r="E35" s="161"/>
      <c r="F35" s="162"/>
      <c r="G35" s="163"/>
      <c r="H35" s="164"/>
      <c r="J35" s="123"/>
      <c r="K35" s="123"/>
      <c r="L35" s="123"/>
      <c r="M35" s="123"/>
      <c r="N35" s="125"/>
      <c r="O35" s="125"/>
      <c r="P35" s="125"/>
      <c r="Q35" s="125"/>
      <c r="R35" s="125"/>
      <c r="S35" s="124"/>
      <c r="T35" s="124"/>
      <c r="U35" s="124"/>
      <c r="V35" s="124"/>
      <c r="W35" s="124"/>
      <c r="X35" s="124"/>
    </row>
    <row r="36" spans="1:24" ht="15.75" x14ac:dyDescent="0.25">
      <c r="A36" s="165" t="s">
        <v>100</v>
      </c>
      <c r="B36" s="166"/>
      <c r="C36" s="161"/>
      <c r="D36" s="162"/>
      <c r="E36" s="161"/>
      <c r="F36" s="162"/>
      <c r="G36" s="163"/>
      <c r="H36" s="164"/>
      <c r="J36" s="123"/>
      <c r="K36" s="123"/>
      <c r="L36" s="123"/>
      <c r="M36" s="123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1:24" ht="15.75" x14ac:dyDescent="0.25">
      <c r="A37" s="159" t="s">
        <v>101</v>
      </c>
      <c r="B37" s="160" t="s">
        <v>102</v>
      </c>
      <c r="C37" s="161"/>
      <c r="D37" s="162"/>
      <c r="E37" s="161"/>
      <c r="F37" s="162"/>
      <c r="G37" s="163"/>
      <c r="H37" s="164"/>
      <c r="J37" s="123"/>
      <c r="K37" s="123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4" ht="15.75" x14ac:dyDescent="0.25">
      <c r="A38" s="165"/>
      <c r="B38" s="166"/>
      <c r="C38" s="161"/>
      <c r="D38" s="162"/>
      <c r="E38" s="161"/>
      <c r="F38" s="162"/>
      <c r="G38" s="163"/>
      <c r="H38" s="164"/>
      <c r="J38" s="123"/>
      <c r="K38" s="123"/>
      <c r="L38" s="124"/>
      <c r="M38" s="124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</row>
    <row r="39" spans="1:24" ht="15.75" x14ac:dyDescent="0.25">
      <c r="A39" s="167" t="s">
        <v>103</v>
      </c>
      <c r="B39" s="160"/>
      <c r="C39" s="161"/>
      <c r="D39" s="162"/>
      <c r="E39" s="161"/>
      <c r="F39" s="162"/>
      <c r="G39" s="163"/>
      <c r="H39" s="164"/>
      <c r="J39" s="123"/>
      <c r="K39" s="123"/>
      <c r="L39" s="152"/>
      <c r="M39" s="152"/>
      <c r="N39" s="123"/>
      <c r="O39" s="123"/>
      <c r="P39" s="123"/>
      <c r="Q39" s="123"/>
      <c r="R39" s="123"/>
      <c r="S39" s="124"/>
      <c r="T39" s="124"/>
      <c r="U39" s="124"/>
      <c r="V39" s="124"/>
      <c r="W39" s="124"/>
      <c r="X39" s="124"/>
    </row>
    <row r="40" spans="1:24" ht="15.75" x14ac:dyDescent="0.25">
      <c r="A40" s="168" t="s">
        <v>104</v>
      </c>
      <c r="B40" s="169" t="s">
        <v>102</v>
      </c>
      <c r="C40" s="161"/>
      <c r="D40" s="162"/>
      <c r="E40" s="161"/>
      <c r="F40" s="162"/>
      <c r="G40" s="163"/>
      <c r="H40" s="164"/>
      <c r="J40" s="123"/>
      <c r="K40" s="151"/>
      <c r="L40" s="123"/>
      <c r="M40" s="123"/>
      <c r="N40" s="123"/>
      <c r="O40" s="123"/>
      <c r="P40" s="123"/>
      <c r="Q40" s="123"/>
      <c r="R40" s="123"/>
      <c r="S40" s="124"/>
      <c r="T40" s="124"/>
      <c r="U40" s="124"/>
      <c r="V40" s="124"/>
      <c r="W40" s="124"/>
      <c r="X40" s="124"/>
    </row>
    <row r="41" spans="1:24" ht="15.75" x14ac:dyDescent="0.25">
      <c r="A41" s="167" t="s">
        <v>105</v>
      </c>
      <c r="B41" s="160"/>
      <c r="C41" s="161"/>
      <c r="D41" s="162"/>
      <c r="E41" s="161"/>
      <c r="F41" s="162"/>
      <c r="G41" s="163"/>
      <c r="H41" s="164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24"/>
      <c r="U41" s="124"/>
      <c r="V41" s="124"/>
      <c r="W41" s="124"/>
      <c r="X41" s="124"/>
    </row>
    <row r="42" spans="1:24" x14ac:dyDescent="0.25">
      <c r="A42" s="168" t="s">
        <v>106</v>
      </c>
      <c r="B42" s="169" t="s">
        <v>107</v>
      </c>
      <c r="C42" s="161"/>
      <c r="D42" s="162"/>
      <c r="E42" s="161"/>
      <c r="F42" s="162"/>
      <c r="G42" s="163"/>
      <c r="H42" s="164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</row>
    <row r="43" spans="1:24" x14ac:dyDescent="0.25">
      <c r="A43" s="168" t="s">
        <v>108</v>
      </c>
      <c r="B43" s="166" t="s">
        <v>107</v>
      </c>
      <c r="C43" s="161"/>
      <c r="D43" s="162"/>
      <c r="E43" s="161"/>
      <c r="F43" s="162"/>
      <c r="G43" s="163"/>
      <c r="H43" s="164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</row>
    <row r="44" spans="1:24" x14ac:dyDescent="0.25">
      <c r="A44" s="171" t="s">
        <v>109</v>
      </c>
      <c r="B44" s="169"/>
      <c r="C44" s="161"/>
      <c r="D44" s="162"/>
      <c r="E44" s="161"/>
      <c r="F44" s="162"/>
      <c r="G44" s="163"/>
      <c r="H44" s="164"/>
    </row>
    <row r="45" spans="1:24" x14ac:dyDescent="0.25">
      <c r="A45" s="171" t="s">
        <v>110</v>
      </c>
      <c r="B45" s="169"/>
      <c r="C45" s="161"/>
      <c r="D45" s="162"/>
      <c r="E45" s="161"/>
      <c r="F45" s="162"/>
      <c r="G45" s="163"/>
      <c r="H45" s="164"/>
    </row>
    <row r="46" spans="1:24" ht="15.75" thickBot="1" x14ac:dyDescent="0.3">
      <c r="A46" s="171" t="s">
        <v>111</v>
      </c>
      <c r="B46" s="169" t="s">
        <v>112</v>
      </c>
      <c r="C46" s="161"/>
      <c r="D46" s="162"/>
      <c r="E46" s="161"/>
      <c r="F46" s="162"/>
      <c r="G46" s="163"/>
      <c r="H46" s="164"/>
    </row>
    <row r="47" spans="1:24" ht="28.5" x14ac:dyDescent="0.25">
      <c r="A47" s="153" t="s">
        <v>113</v>
      </c>
      <c r="B47" s="127"/>
      <c r="C47" s="154">
        <f>D47*$B$13*12</f>
        <v>188469.12000000002</v>
      </c>
      <c r="D47" s="128">
        <v>7.4</v>
      </c>
      <c r="E47" s="156">
        <f>$B$13*F47*12</f>
        <v>188469.12000000002</v>
      </c>
      <c r="F47" s="128">
        <v>7.4</v>
      </c>
      <c r="G47" s="129">
        <v>0</v>
      </c>
      <c r="H47" s="130">
        <v>0</v>
      </c>
    </row>
    <row r="48" spans="1:24" x14ac:dyDescent="0.25">
      <c r="A48" s="68" t="s">
        <v>114</v>
      </c>
      <c r="B48" s="127"/>
      <c r="C48" s="172"/>
      <c r="D48" s="173"/>
      <c r="E48" s="172"/>
      <c r="F48" s="173"/>
      <c r="G48" s="174"/>
      <c r="H48" s="175"/>
    </row>
    <row r="49" spans="1:8" x14ac:dyDescent="0.25">
      <c r="A49" s="176" t="s">
        <v>115</v>
      </c>
      <c r="B49" s="146"/>
      <c r="C49" s="146"/>
      <c r="D49" s="177"/>
      <c r="E49" s="146"/>
      <c r="F49" s="177"/>
      <c r="G49" s="178"/>
      <c r="H49" s="179"/>
    </row>
    <row r="50" spans="1:8" x14ac:dyDescent="0.25">
      <c r="A50" s="68" t="s">
        <v>116</v>
      </c>
      <c r="B50" s="127" t="s">
        <v>117</v>
      </c>
      <c r="C50" s="78"/>
      <c r="D50" s="180"/>
      <c r="E50" s="78"/>
      <c r="F50" s="180"/>
      <c r="G50" s="86"/>
      <c r="H50" s="92"/>
    </row>
    <row r="51" spans="1:8" x14ac:dyDescent="0.25">
      <c r="A51" s="181" t="s">
        <v>118</v>
      </c>
      <c r="B51" s="182" t="s">
        <v>119</v>
      </c>
      <c r="C51" s="78"/>
      <c r="D51" s="180"/>
      <c r="E51" s="78"/>
      <c r="F51" s="180"/>
      <c r="G51" s="86"/>
      <c r="H51" s="92"/>
    </row>
    <row r="52" spans="1:8" x14ac:dyDescent="0.25">
      <c r="A52" s="183" t="s">
        <v>120</v>
      </c>
      <c r="B52" s="182" t="s">
        <v>119</v>
      </c>
      <c r="C52" s="78"/>
      <c r="D52" s="180"/>
      <c r="E52" s="78"/>
      <c r="F52" s="180"/>
      <c r="G52" s="86"/>
      <c r="H52" s="92"/>
    </row>
    <row r="53" spans="1:8" x14ac:dyDescent="0.25">
      <c r="A53" s="181" t="s">
        <v>121</v>
      </c>
      <c r="B53" s="182" t="s">
        <v>119</v>
      </c>
      <c r="C53" s="78"/>
      <c r="D53" s="180"/>
      <c r="E53" s="78"/>
      <c r="F53" s="180"/>
      <c r="G53" s="86"/>
      <c r="H53" s="92"/>
    </row>
    <row r="54" spans="1:8" x14ac:dyDescent="0.25">
      <c r="A54" s="181" t="s">
        <v>122</v>
      </c>
      <c r="B54" s="182" t="s">
        <v>123</v>
      </c>
      <c r="C54" s="78"/>
      <c r="D54" s="180"/>
      <c r="E54" s="78"/>
      <c r="F54" s="180"/>
      <c r="G54" s="86"/>
      <c r="H54" s="92"/>
    </row>
    <row r="55" spans="1:8" x14ac:dyDescent="0.25">
      <c r="A55" s="181" t="s">
        <v>124</v>
      </c>
      <c r="B55" s="182" t="s">
        <v>117</v>
      </c>
      <c r="C55" s="78"/>
      <c r="D55" s="180"/>
      <c r="E55" s="78"/>
      <c r="F55" s="180"/>
      <c r="G55" s="86"/>
      <c r="H55" s="92"/>
    </row>
    <row r="56" spans="1:8" x14ac:dyDescent="0.25">
      <c r="A56" s="184" t="s">
        <v>125</v>
      </c>
      <c r="B56" s="127"/>
      <c r="C56" s="78"/>
      <c r="D56" s="180"/>
      <c r="E56" s="78"/>
      <c r="F56" s="180"/>
      <c r="G56" s="86"/>
      <c r="H56" s="92"/>
    </row>
    <row r="57" spans="1:8" x14ac:dyDescent="0.25">
      <c r="A57" s="176" t="s">
        <v>126</v>
      </c>
      <c r="B57" s="146" t="s">
        <v>117</v>
      </c>
      <c r="C57" s="78"/>
      <c r="D57" s="180"/>
      <c r="E57" s="78"/>
      <c r="F57" s="180"/>
      <c r="G57" s="86"/>
      <c r="H57" s="92"/>
    </row>
    <row r="58" spans="1:8" x14ac:dyDescent="0.25">
      <c r="A58" s="68" t="s">
        <v>127</v>
      </c>
      <c r="B58" s="127"/>
      <c r="C58" s="172"/>
      <c r="D58" s="173"/>
      <c r="E58" s="172"/>
      <c r="F58" s="173"/>
      <c r="G58" s="174"/>
      <c r="H58" s="175"/>
    </row>
    <row r="59" spans="1:8" x14ac:dyDescent="0.25">
      <c r="A59" s="176" t="s">
        <v>128</v>
      </c>
      <c r="B59" s="146"/>
      <c r="C59" s="146"/>
      <c r="D59" s="177"/>
      <c r="E59" s="146"/>
      <c r="F59" s="177"/>
      <c r="G59" s="178"/>
      <c r="H59" s="179"/>
    </row>
    <row r="60" spans="1:8" x14ac:dyDescent="0.25">
      <c r="A60" s="68" t="s">
        <v>129</v>
      </c>
      <c r="B60" s="127"/>
      <c r="C60" s="78"/>
      <c r="D60" s="180"/>
      <c r="E60" s="78"/>
      <c r="F60" s="180"/>
      <c r="G60" s="86"/>
      <c r="H60" s="92"/>
    </row>
    <row r="61" spans="1:8" x14ac:dyDescent="0.25">
      <c r="A61" s="176" t="s">
        <v>130</v>
      </c>
      <c r="B61" s="146" t="s">
        <v>117</v>
      </c>
      <c r="C61" s="78"/>
      <c r="D61" s="180"/>
      <c r="E61" s="78"/>
      <c r="F61" s="180"/>
      <c r="G61" s="86"/>
      <c r="H61" s="92"/>
    </row>
    <row r="62" spans="1:8" x14ac:dyDescent="0.25">
      <c r="A62" s="181" t="s">
        <v>131</v>
      </c>
      <c r="B62" s="182" t="s">
        <v>117</v>
      </c>
      <c r="C62" s="78"/>
      <c r="D62" s="180"/>
      <c r="E62" s="78"/>
      <c r="F62" s="180"/>
      <c r="G62" s="86"/>
      <c r="H62" s="92"/>
    </row>
    <row r="63" spans="1:8" x14ac:dyDescent="0.25">
      <c r="A63" s="181" t="s">
        <v>132</v>
      </c>
      <c r="B63" s="182" t="s">
        <v>133</v>
      </c>
      <c r="C63" s="78"/>
      <c r="D63" s="180"/>
      <c r="E63" s="78"/>
      <c r="F63" s="180"/>
      <c r="G63" s="86"/>
      <c r="H63" s="92"/>
    </row>
    <row r="64" spans="1:8" x14ac:dyDescent="0.25">
      <c r="A64" s="271" t="s">
        <v>134</v>
      </c>
      <c r="B64" s="182" t="s">
        <v>133</v>
      </c>
      <c r="C64" s="78"/>
      <c r="D64" s="180"/>
      <c r="E64" s="78"/>
      <c r="F64" s="180"/>
      <c r="G64" s="86"/>
      <c r="H64" s="92"/>
    </row>
    <row r="65" spans="1:8" x14ac:dyDescent="0.25">
      <c r="A65" s="272" t="s">
        <v>135</v>
      </c>
      <c r="B65" s="182" t="s">
        <v>136</v>
      </c>
      <c r="C65" s="78"/>
      <c r="D65" s="180"/>
      <c r="E65" s="78"/>
      <c r="F65" s="180"/>
      <c r="G65" s="86"/>
      <c r="H65" s="92"/>
    </row>
    <row r="66" spans="1:8" x14ac:dyDescent="0.25">
      <c r="A66" s="181" t="s">
        <v>122</v>
      </c>
      <c r="B66" s="182" t="s">
        <v>137</v>
      </c>
      <c r="C66" s="78"/>
      <c r="D66" s="180"/>
      <c r="E66" s="78"/>
      <c r="F66" s="180"/>
      <c r="G66" s="86"/>
      <c r="H66" s="92"/>
    </row>
    <row r="67" spans="1:8" x14ac:dyDescent="0.25">
      <c r="A67" s="181" t="s">
        <v>124</v>
      </c>
      <c r="B67" s="182" t="s">
        <v>117</v>
      </c>
      <c r="C67" s="78"/>
      <c r="D67" s="180"/>
      <c r="E67" s="78"/>
      <c r="F67" s="180"/>
      <c r="G67" s="86"/>
      <c r="H67" s="92"/>
    </row>
    <row r="68" spans="1:8" x14ac:dyDescent="0.25">
      <c r="A68" s="181" t="s">
        <v>138</v>
      </c>
      <c r="B68" s="182" t="s">
        <v>139</v>
      </c>
      <c r="C68" s="78"/>
      <c r="D68" s="180"/>
      <c r="E68" s="78"/>
      <c r="F68" s="180"/>
      <c r="G68" s="86"/>
      <c r="H68" s="92"/>
    </row>
    <row r="69" spans="1:8" ht="15.75" thickBot="1" x14ac:dyDescent="0.3">
      <c r="A69" s="271" t="s">
        <v>140</v>
      </c>
      <c r="B69" s="78" t="s">
        <v>117</v>
      </c>
      <c r="C69" s="78"/>
      <c r="D69" s="180"/>
      <c r="E69" s="78"/>
      <c r="F69" s="180"/>
      <c r="G69" s="86"/>
      <c r="H69" s="92"/>
    </row>
    <row r="70" spans="1:8" x14ac:dyDescent="0.25">
      <c r="A70" s="126" t="s">
        <v>141</v>
      </c>
      <c r="B70" s="127" t="s">
        <v>142</v>
      </c>
      <c r="C70" s="112">
        <f>D70*$B$13*12</f>
        <v>6367.2000000000007</v>
      </c>
      <c r="D70" s="130">
        <v>0.25</v>
      </c>
      <c r="E70" s="156">
        <f>$B$13*F70*12</f>
        <v>0</v>
      </c>
      <c r="F70" s="130">
        <v>0</v>
      </c>
      <c r="G70" s="129">
        <f>C70-E70</f>
        <v>6367.2000000000007</v>
      </c>
      <c r="H70" s="130">
        <f>D70-F70</f>
        <v>0.25</v>
      </c>
    </row>
    <row r="71" spans="1:8" ht="15.75" thickBot="1" x14ac:dyDescent="0.3">
      <c r="A71" s="145" t="s">
        <v>143</v>
      </c>
      <c r="B71" s="146" t="s">
        <v>144</v>
      </c>
      <c r="C71" s="103"/>
      <c r="D71" s="136"/>
      <c r="E71" s="103"/>
      <c r="F71" s="136"/>
      <c r="G71" s="135"/>
      <c r="H71" s="136"/>
    </row>
    <row r="72" spans="1:8" x14ac:dyDescent="0.25">
      <c r="A72" s="126" t="s">
        <v>145</v>
      </c>
      <c r="B72" s="127"/>
      <c r="C72" s="112">
        <f>SUM(C22:C70)</f>
        <v>671612.25599999994</v>
      </c>
      <c r="D72" s="130">
        <f>D22+D25+D27+D31+D34+D47+D70</f>
        <v>26.369999999999997</v>
      </c>
      <c r="E72" s="156">
        <f>$B$13*F72*12</f>
        <v>665245.05599999998</v>
      </c>
      <c r="F72" s="130">
        <f>F22+F25+F27+F31+F34+F47+F70</f>
        <v>26.119999999999997</v>
      </c>
      <c r="G72" s="201">
        <f>C72-E72</f>
        <v>6367.1999999999534</v>
      </c>
      <c r="H72" s="130">
        <f>H22+H25+H27+H31+H34+H47+H70</f>
        <v>0.25</v>
      </c>
    </row>
    <row r="73" spans="1:8" ht="15.75" thickBot="1" x14ac:dyDescent="0.3">
      <c r="A73" s="145" t="s">
        <v>146</v>
      </c>
      <c r="B73" s="146"/>
      <c r="C73" s="147"/>
      <c r="D73" s="149"/>
      <c r="E73" s="147"/>
      <c r="F73" s="149"/>
      <c r="G73" s="147"/>
      <c r="H73" s="149"/>
    </row>
    <row r="74" spans="1:8" x14ac:dyDescent="0.25">
      <c r="A74" s="126" t="s">
        <v>147</v>
      </c>
      <c r="B74" s="127"/>
      <c r="C74" s="112">
        <f>D74*$B$13*12</f>
        <v>100601.76000000001</v>
      </c>
      <c r="D74" s="128">
        <v>3.95</v>
      </c>
      <c r="E74" s="156">
        <f>F74*B13*12</f>
        <v>100601.76000000001</v>
      </c>
      <c r="F74" s="128">
        <v>3.95</v>
      </c>
      <c r="G74" s="207">
        <v>0</v>
      </c>
      <c r="H74" s="130">
        <v>0</v>
      </c>
    </row>
    <row r="75" spans="1:8" x14ac:dyDescent="0.25">
      <c r="A75" s="132" t="s">
        <v>148</v>
      </c>
      <c r="B75" s="78"/>
      <c r="C75" s="135"/>
      <c r="D75" s="180"/>
      <c r="E75" s="135"/>
      <c r="F75" s="180"/>
      <c r="G75" s="135"/>
      <c r="H75" s="92"/>
    </row>
    <row r="76" spans="1:8" x14ac:dyDescent="0.25">
      <c r="A76" s="145"/>
      <c r="B76" s="146"/>
      <c r="C76" s="147"/>
      <c r="D76" s="273"/>
      <c r="E76" s="147"/>
      <c r="F76" s="273"/>
      <c r="G76" s="147"/>
      <c r="H76" s="274"/>
    </row>
    <row r="77" spans="1:8" x14ac:dyDescent="0.25">
      <c r="A77" s="126" t="s">
        <v>149</v>
      </c>
      <c r="B77" s="68"/>
      <c r="C77" s="112">
        <f>C72+C74</f>
        <v>772214.01599999995</v>
      </c>
      <c r="D77" s="128">
        <f>D72+D74</f>
        <v>30.319999999999997</v>
      </c>
      <c r="E77" s="112">
        <f>E74+E72</f>
        <v>765846.81599999999</v>
      </c>
      <c r="F77" s="128">
        <f>F72+F74</f>
        <v>30.069999999999997</v>
      </c>
      <c r="G77" s="201">
        <f>G72+G74</f>
        <v>6367.1999999999534</v>
      </c>
      <c r="H77" s="130">
        <f>D77-F77</f>
        <v>0.25</v>
      </c>
    </row>
    <row r="78" spans="1:8" ht="15.75" thickBot="1" x14ac:dyDescent="0.3">
      <c r="A78" s="213" t="s">
        <v>150</v>
      </c>
      <c r="B78" s="95"/>
      <c r="C78" s="213"/>
      <c r="D78" s="275"/>
      <c r="E78" s="213"/>
      <c r="F78" s="275"/>
      <c r="G78" s="216"/>
      <c r="H78" s="97"/>
    </row>
    <row r="79" spans="1:8" ht="15.75" thickBot="1" x14ac:dyDescent="0.3">
      <c r="A79" s="218" t="s">
        <v>151</v>
      </c>
      <c r="B79" s="51"/>
      <c r="C79" s="218"/>
      <c r="D79" s="93"/>
      <c r="E79" s="218"/>
      <c r="F79" s="93"/>
      <c r="G79" s="218"/>
      <c r="H79" s="93"/>
    </row>
    <row r="80" spans="1:8" x14ac:dyDescent="0.25">
      <c r="A80" s="276"/>
      <c r="B80" s="277"/>
      <c r="C80" s="74" t="s">
        <v>152</v>
      </c>
      <c r="D80" s="278" t="s">
        <v>153</v>
      </c>
      <c r="E80" s="74" t="s">
        <v>152</v>
      </c>
      <c r="F80" s="278" t="s">
        <v>153</v>
      </c>
      <c r="G80" s="79" t="s">
        <v>152</v>
      </c>
      <c r="H80" s="80" t="s">
        <v>153</v>
      </c>
    </row>
    <row r="81" spans="1:8" x14ac:dyDescent="0.25">
      <c r="A81" s="78" t="s">
        <v>62</v>
      </c>
      <c r="B81" s="279" t="s">
        <v>63</v>
      </c>
      <c r="C81" s="78" t="s">
        <v>154</v>
      </c>
      <c r="D81" s="180" t="s">
        <v>155</v>
      </c>
      <c r="E81" s="78" t="s">
        <v>154</v>
      </c>
      <c r="F81" s="180" t="s">
        <v>155</v>
      </c>
      <c r="G81" s="86" t="s">
        <v>154</v>
      </c>
      <c r="H81" s="92" t="s">
        <v>155</v>
      </c>
    </row>
    <row r="82" spans="1:8" x14ac:dyDescent="0.25">
      <c r="A82" s="78" t="s">
        <v>67</v>
      </c>
      <c r="B82" s="279" t="s">
        <v>68</v>
      </c>
      <c r="C82" s="78" t="s">
        <v>156</v>
      </c>
      <c r="D82" s="280" t="s">
        <v>186</v>
      </c>
      <c r="E82" s="78" t="s">
        <v>156</v>
      </c>
      <c r="F82" s="280" t="s">
        <v>186</v>
      </c>
      <c r="G82" s="86" t="s">
        <v>159</v>
      </c>
      <c r="H82" s="281" t="s">
        <v>186</v>
      </c>
    </row>
    <row r="83" spans="1:8" x14ac:dyDescent="0.25">
      <c r="A83" s="91"/>
      <c r="B83" s="282"/>
      <c r="C83" s="91" t="s">
        <v>46</v>
      </c>
      <c r="D83" s="180" t="s">
        <v>74</v>
      </c>
      <c r="E83" s="91" t="s">
        <v>46</v>
      </c>
      <c r="F83" s="180" t="s">
        <v>74</v>
      </c>
      <c r="G83" s="21" t="s">
        <v>46</v>
      </c>
      <c r="H83" s="92" t="s">
        <v>74</v>
      </c>
    </row>
    <row r="84" spans="1:8" ht="15.75" thickBot="1" x14ac:dyDescent="0.3">
      <c r="A84" s="95"/>
      <c r="B84" s="283"/>
      <c r="C84" s="284" t="s">
        <v>53</v>
      </c>
      <c r="D84" s="275" t="s">
        <v>53</v>
      </c>
      <c r="E84" s="284" t="s">
        <v>53</v>
      </c>
      <c r="F84" s="275" t="s">
        <v>53</v>
      </c>
      <c r="G84" s="96" t="s">
        <v>53</v>
      </c>
      <c r="H84" s="97" t="s">
        <v>53</v>
      </c>
    </row>
    <row r="85" spans="1:8" x14ac:dyDescent="0.25">
      <c r="A85" s="285" t="s">
        <v>160</v>
      </c>
      <c r="B85" s="78" t="s">
        <v>161</v>
      </c>
      <c r="C85" s="207"/>
      <c r="D85" s="162"/>
      <c r="E85" s="207"/>
      <c r="F85" s="162"/>
      <c r="G85" s="207"/>
      <c r="H85" s="164"/>
    </row>
    <row r="86" spans="1:8" x14ac:dyDescent="0.25">
      <c r="A86" s="285" t="s">
        <v>162</v>
      </c>
      <c r="B86" s="78"/>
      <c r="C86" s="240">
        <v>45000</v>
      </c>
      <c r="D86" s="241"/>
      <c r="E86" s="103">
        <v>33858.589999999997</v>
      </c>
      <c r="F86" s="241"/>
      <c r="G86" s="207">
        <f>C86-E86</f>
        <v>11141.410000000003</v>
      </c>
      <c r="H86" s="206"/>
    </row>
    <row r="87" spans="1:8" ht="15.75" thickBot="1" x14ac:dyDescent="0.3">
      <c r="A87" s="243"/>
      <c r="B87" s="284"/>
      <c r="C87" s="207"/>
      <c r="D87" s="148"/>
      <c r="E87" s="207"/>
      <c r="F87" s="148"/>
      <c r="G87" s="207"/>
      <c r="H87" s="136"/>
    </row>
    <row r="88" spans="1:8" x14ac:dyDescent="0.25">
      <c r="A88" s="285" t="s">
        <v>163</v>
      </c>
      <c r="B88" s="78"/>
      <c r="C88" s="129"/>
      <c r="D88" s="136"/>
      <c r="E88" s="129"/>
      <c r="F88" s="136"/>
      <c r="G88" s="129"/>
      <c r="H88" s="245"/>
    </row>
    <row r="89" spans="1:8" x14ac:dyDescent="0.25">
      <c r="A89" s="285"/>
      <c r="B89" s="78" t="s">
        <v>164</v>
      </c>
      <c r="C89" s="240">
        <f>D89*$B$13*6</f>
        <v>206934</v>
      </c>
      <c r="D89" s="206">
        <v>16.25</v>
      </c>
      <c r="E89" s="240">
        <f>F89*$B$13*6</f>
        <v>206934</v>
      </c>
      <c r="F89" s="206">
        <v>16.25</v>
      </c>
      <c r="G89" s="207">
        <f>C89-E89</f>
        <v>0</v>
      </c>
      <c r="H89" s="241">
        <f>D89-F89</f>
        <v>0</v>
      </c>
    </row>
    <row r="90" spans="1:8" ht="15.75" thickBot="1" x14ac:dyDescent="0.3">
      <c r="A90" s="243"/>
      <c r="B90" s="284"/>
      <c r="C90" s="135"/>
      <c r="D90" s="136"/>
      <c r="E90" s="135"/>
      <c r="F90" s="136"/>
      <c r="G90" s="147"/>
      <c r="H90" s="148"/>
    </row>
    <row r="91" spans="1:8" x14ac:dyDescent="0.25">
      <c r="A91" s="286" t="s">
        <v>165</v>
      </c>
      <c r="B91" s="74"/>
      <c r="C91" s="249"/>
      <c r="D91" s="250"/>
      <c r="E91" s="249"/>
      <c r="F91" s="250"/>
      <c r="G91" s="249"/>
      <c r="H91" s="245"/>
    </row>
    <row r="92" spans="1:8" x14ac:dyDescent="0.25">
      <c r="A92" s="285" t="s">
        <v>166</v>
      </c>
      <c r="B92" s="78" t="s">
        <v>164</v>
      </c>
      <c r="C92" s="103">
        <f>D92*$B$13*12</f>
        <v>34637.568000000007</v>
      </c>
      <c r="D92" s="206">
        <v>1.36</v>
      </c>
      <c r="E92" s="103">
        <f>$B$13*F92*12</f>
        <v>34637.568000000007</v>
      </c>
      <c r="F92" s="206">
        <v>1.36</v>
      </c>
      <c r="G92" s="207">
        <f>C92-E92</f>
        <v>0</v>
      </c>
      <c r="H92" s="241">
        <f>D92-F92</f>
        <v>0</v>
      </c>
    </row>
    <row r="93" spans="1:8" ht="15.75" thickBot="1" x14ac:dyDescent="0.3">
      <c r="A93" s="243"/>
      <c r="B93" s="284"/>
      <c r="C93" s="147"/>
      <c r="D93" s="149"/>
      <c r="E93" s="147"/>
      <c r="F93" s="149"/>
      <c r="G93" s="147"/>
      <c r="H93" s="148"/>
    </row>
    <row r="94" spans="1:8" x14ac:dyDescent="0.25">
      <c r="A94" s="285" t="s">
        <v>167</v>
      </c>
      <c r="B94" s="78" t="s">
        <v>168</v>
      </c>
      <c r="C94" s="112">
        <f>D94*$B$13*12</f>
        <v>38967.264000000003</v>
      </c>
      <c r="D94" s="128">
        <v>1.53</v>
      </c>
      <c r="E94" s="103">
        <f>$B$13*F94*12</f>
        <v>38457.887999999999</v>
      </c>
      <c r="F94" s="128">
        <v>1.51</v>
      </c>
      <c r="G94" s="129">
        <f>C94-E94</f>
        <v>509.37600000000384</v>
      </c>
      <c r="H94" s="241">
        <f>D94-F94</f>
        <v>2.0000000000000018E-2</v>
      </c>
    </row>
    <row r="95" spans="1:8" ht="15.75" thickBot="1" x14ac:dyDescent="0.3">
      <c r="A95" s="285"/>
      <c r="B95" s="78"/>
      <c r="C95" s="147"/>
      <c r="D95" s="148"/>
      <c r="E95" s="147"/>
      <c r="F95" s="148"/>
      <c r="G95" s="147"/>
      <c r="H95" s="148"/>
    </row>
    <row r="96" spans="1:8" x14ac:dyDescent="0.25">
      <c r="A96" s="286" t="s">
        <v>169</v>
      </c>
      <c r="B96" s="74" t="s">
        <v>168</v>
      </c>
      <c r="C96" s="112">
        <f>D96*$B$13*12</f>
        <v>68001.695999999996</v>
      </c>
      <c r="D96" s="128">
        <v>2.67</v>
      </c>
      <c r="E96" s="103">
        <f>$B$13*F96*12</f>
        <v>67237.632000000012</v>
      </c>
      <c r="F96" s="128">
        <v>2.64</v>
      </c>
      <c r="G96" s="207">
        <f>C96-E96</f>
        <v>764.06399999998393</v>
      </c>
      <c r="H96" s="241">
        <f>D96-F96</f>
        <v>2.9999999999999805E-2</v>
      </c>
    </row>
    <row r="97" spans="1:8" ht="15.75" thickBot="1" x14ac:dyDescent="0.3">
      <c r="A97" s="243" t="s">
        <v>170</v>
      </c>
      <c r="B97" s="284"/>
      <c r="C97" s="147"/>
      <c r="D97" s="148"/>
      <c r="E97" s="147"/>
      <c r="F97" s="148"/>
      <c r="G97" s="147"/>
      <c r="H97" s="149"/>
    </row>
    <row r="98" spans="1:8" x14ac:dyDescent="0.25">
      <c r="A98" s="126" t="s">
        <v>171</v>
      </c>
      <c r="B98" s="68"/>
      <c r="C98" s="112">
        <f>C89+C92+C94+C96+C86</f>
        <v>393540.52799999999</v>
      </c>
      <c r="D98" s="241">
        <f>D86+D89+D94+D96+D92</f>
        <v>21.810000000000002</v>
      </c>
      <c r="E98" s="112">
        <f>E89+E92+E94+E96+E86</f>
        <v>381125.67799999996</v>
      </c>
      <c r="F98" s="241">
        <f>F86+F89+F94+F96+F92</f>
        <v>21.76</v>
      </c>
      <c r="G98" s="242">
        <f>G86+G89+G94+G96+G92</f>
        <v>12414.849999999991</v>
      </c>
      <c r="H98" s="206">
        <f>H86+H89+H94+H96+H92</f>
        <v>4.9999999999999822E-2</v>
      </c>
    </row>
    <row r="99" spans="1:8" ht="15.75" thickBot="1" x14ac:dyDescent="0.3">
      <c r="A99" s="213" t="s">
        <v>172</v>
      </c>
      <c r="B99" s="95"/>
      <c r="C99" s="213"/>
      <c r="D99" s="275"/>
      <c r="E99" s="213"/>
      <c r="F99" s="275"/>
      <c r="G99" s="216"/>
      <c r="H99" s="97"/>
    </row>
    <row r="100" spans="1:8" x14ac:dyDescent="0.25">
      <c r="A100" s="218"/>
      <c r="B100" s="51"/>
      <c r="C100" s="251">
        <f>C98+C77</f>
        <v>1165754.544</v>
      </c>
      <c r="D100" s="218"/>
      <c r="E100" s="287">
        <f>E98+E77</f>
        <v>1146972.4939999999</v>
      </c>
      <c r="G100" s="260">
        <f>G98+G77</f>
        <v>18782.049999999945</v>
      </c>
    </row>
    <row r="101" spans="1:8" x14ac:dyDescent="0.25">
      <c r="E101" s="260"/>
    </row>
    <row r="102" spans="1:8" x14ac:dyDescent="0.25">
      <c r="G102" s="260">
        <f>C100-E100</f>
        <v>18782.050000000047</v>
      </c>
    </row>
    <row r="103" spans="1:8" ht="15.75" x14ac:dyDescent="0.25">
      <c r="A103" s="123"/>
      <c r="B103"/>
      <c r="C103" s="268" t="s">
        <v>173</v>
      </c>
      <c r="D103" s="268"/>
      <c r="E103" s="268"/>
      <c r="F103" s="268"/>
    </row>
    <row r="104" spans="1:8" ht="15.75" x14ac:dyDescent="0.25">
      <c r="A104" s="254"/>
      <c r="B104"/>
      <c r="C104" s="269" t="s">
        <v>174</v>
      </c>
      <c r="D104" s="269"/>
      <c r="E104" s="269"/>
      <c r="F104" s="269"/>
    </row>
    <row r="105" spans="1:8" ht="15.75" x14ac:dyDescent="0.25">
      <c r="A105" s="139"/>
      <c r="B105"/>
      <c r="C105"/>
      <c r="D105"/>
      <c r="E105"/>
      <c r="F105"/>
    </row>
    <row r="106" spans="1:8" ht="15.75" x14ac:dyDescent="0.25">
      <c r="A106" s="256"/>
      <c r="B106" s="256"/>
      <c r="C106" s="140" t="s">
        <v>91</v>
      </c>
      <c r="D106" s="140"/>
      <c r="E106"/>
      <c r="F106"/>
    </row>
    <row r="107" spans="1:8" ht="15.75" x14ac:dyDescent="0.25">
      <c r="A107" s="143"/>
      <c r="B107"/>
      <c r="C107" s="142" t="s">
        <v>94</v>
      </c>
      <c r="D107" s="142"/>
      <c r="E107" s="142"/>
      <c r="F107" s="142"/>
    </row>
    <row r="108" spans="1:8" x14ac:dyDescent="0.25">
      <c r="C108"/>
      <c r="D108"/>
      <c r="E108"/>
      <c r="F108"/>
    </row>
  </sheetData>
  <mergeCells count="19">
    <mergeCell ref="C107:F107"/>
    <mergeCell ref="T11:AC11"/>
    <mergeCell ref="C17:D17"/>
    <mergeCell ref="E17:F17"/>
    <mergeCell ref="G17:H17"/>
    <mergeCell ref="V30:Y30"/>
    <mergeCell ref="A106:B106"/>
    <mergeCell ref="A7:D7"/>
    <mergeCell ref="K7:AC7"/>
    <mergeCell ref="A8:D8"/>
    <mergeCell ref="K8:AC8"/>
    <mergeCell ref="A9:E9"/>
    <mergeCell ref="K9:AC9"/>
    <mergeCell ref="B4:C4"/>
    <mergeCell ref="K4:AC4"/>
    <mergeCell ref="A5:D5"/>
    <mergeCell ref="K5:AC5"/>
    <mergeCell ref="A6:D6"/>
    <mergeCell ref="K6:A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A4" workbookViewId="0">
      <selection activeCell="C100" sqref="C100:G101"/>
    </sheetView>
  </sheetViews>
  <sheetFormatPr defaultRowHeight="15" x14ac:dyDescent="0.25"/>
  <cols>
    <col min="1" max="1" width="46.5703125" style="2" customWidth="1"/>
    <col min="2" max="2" width="43.42578125" style="2" customWidth="1"/>
    <col min="3" max="4" width="14.28515625" style="2" customWidth="1"/>
    <col min="5" max="5" width="16.28515625" style="2" customWidth="1"/>
    <col min="6" max="6" width="12.85546875" style="2" customWidth="1"/>
    <col min="7" max="7" width="10.5703125" style="2" customWidth="1"/>
    <col min="8" max="8" width="14.7109375" style="2" customWidth="1"/>
    <col min="9" max="9" width="9.140625" style="2"/>
    <col min="10" max="10" width="8.85546875" style="2" customWidth="1"/>
    <col min="11" max="11" width="39.28515625" style="2" customWidth="1"/>
    <col min="12" max="13" width="18.85546875" style="2" customWidth="1"/>
    <col min="14" max="14" width="12.5703125" style="2" customWidth="1"/>
    <col min="15" max="15" width="15.42578125" style="2" customWidth="1"/>
    <col min="16" max="16" width="15.85546875" style="2" customWidth="1"/>
    <col min="17" max="17" width="13.85546875" style="2" customWidth="1"/>
    <col min="18" max="18" width="13" style="2" customWidth="1"/>
    <col min="19" max="19" width="13.42578125" style="2" customWidth="1"/>
    <col min="20" max="20" width="12.5703125" style="2" customWidth="1"/>
    <col min="21" max="21" width="11.42578125" style="2" customWidth="1"/>
    <col min="22" max="22" width="11.140625" style="2" customWidth="1"/>
    <col min="23" max="23" width="11.7109375" style="2" customWidth="1"/>
    <col min="24" max="24" width="11.140625" style="2" customWidth="1"/>
    <col min="25" max="25" width="9.140625" style="2"/>
    <col min="26" max="27" width="9.5703125" style="2" bestFit="1" customWidth="1"/>
    <col min="28" max="28" width="9.5703125" style="2" customWidth="1"/>
    <col min="29" max="29" width="14.28515625" style="2" customWidth="1"/>
    <col min="30" max="30" width="13.42578125" style="2" customWidth="1"/>
    <col min="31" max="16384" width="9.140625" style="2"/>
  </cols>
  <sheetData>
    <row r="1" spans="1:29" x14ac:dyDescent="0.25">
      <c r="A1" s="1" t="s">
        <v>0</v>
      </c>
      <c r="B1"/>
      <c r="C1"/>
      <c r="D1"/>
      <c r="E1"/>
    </row>
    <row r="2" spans="1:29" x14ac:dyDescent="0.25">
      <c r="A2" s="2" t="s">
        <v>1</v>
      </c>
      <c r="B2"/>
      <c r="C2"/>
      <c r="D2"/>
      <c r="E2"/>
    </row>
    <row r="3" spans="1:29" x14ac:dyDescent="0.25">
      <c r="A3" s="2" t="s">
        <v>187</v>
      </c>
      <c r="B3"/>
      <c r="C3"/>
      <c r="D3"/>
      <c r="E3"/>
    </row>
    <row r="4" spans="1:29" ht="15" customHeight="1" x14ac:dyDescent="0.25">
      <c r="A4" s="3" t="s">
        <v>3</v>
      </c>
      <c r="B4" s="4" t="s">
        <v>4</v>
      </c>
      <c r="C4" s="4"/>
      <c r="D4" s="3"/>
      <c r="E4" s="3"/>
      <c r="K4" s="257" t="s">
        <v>176</v>
      </c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</row>
    <row r="5" spans="1:29" ht="15" customHeight="1" x14ac:dyDescent="0.25">
      <c r="A5" s="4" t="s">
        <v>6</v>
      </c>
      <c r="B5" s="4"/>
      <c r="C5" s="4"/>
      <c r="D5" s="4"/>
      <c r="E5" s="3"/>
      <c r="K5" s="257" t="s">
        <v>6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</row>
    <row r="6" spans="1:29" ht="15" customHeight="1" x14ac:dyDescent="0.3">
      <c r="A6" s="4" t="s">
        <v>8</v>
      </c>
      <c r="B6" s="4"/>
      <c r="C6" s="4"/>
      <c r="D6" s="4"/>
      <c r="E6" s="3"/>
      <c r="J6" s="7" t="s">
        <v>8</v>
      </c>
      <c r="K6" s="257" t="s">
        <v>8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</row>
    <row r="7" spans="1:29" ht="15" customHeight="1" x14ac:dyDescent="0.3">
      <c r="A7" s="4" t="s">
        <v>177</v>
      </c>
      <c r="B7" s="4"/>
      <c r="C7" s="4"/>
      <c r="D7" s="4"/>
      <c r="E7" s="3"/>
      <c r="J7" s="7" t="s">
        <v>178</v>
      </c>
      <c r="K7" s="257" t="s">
        <v>177</v>
      </c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</row>
    <row r="8" spans="1:29" ht="15" customHeight="1" x14ac:dyDescent="0.3">
      <c r="A8" s="8" t="s">
        <v>188</v>
      </c>
      <c r="B8" s="8"/>
      <c r="C8" s="8"/>
      <c r="D8" s="8"/>
      <c r="E8" s="9"/>
      <c r="J8" s="7" t="s">
        <v>180</v>
      </c>
      <c r="K8" s="258" t="s">
        <v>188</v>
      </c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</row>
    <row r="9" spans="1:29" ht="15" customHeight="1" thickBot="1" x14ac:dyDescent="0.3">
      <c r="A9" s="288" t="s">
        <v>17</v>
      </c>
      <c r="B9" s="288"/>
      <c r="C9" s="288"/>
      <c r="D9" s="288"/>
      <c r="E9" s="288"/>
      <c r="J9" s="11"/>
      <c r="K9" s="12" t="s">
        <v>17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5.75" thickBot="1" x14ac:dyDescent="0.3">
      <c r="A10" s="17" t="s">
        <v>19</v>
      </c>
      <c r="B10" s="18"/>
      <c r="C10" s="19"/>
      <c r="D10" s="19"/>
      <c r="E10" s="20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9" ht="16.5" thickBot="1" x14ac:dyDescent="0.3">
      <c r="A11" s="21" t="s">
        <v>20</v>
      </c>
      <c r="B11" s="22">
        <v>2247</v>
      </c>
      <c r="C11" s="23"/>
      <c r="D11" s="23"/>
      <c r="E11" s="24"/>
      <c r="J11" s="25"/>
      <c r="K11" s="26"/>
      <c r="L11" s="27" t="s">
        <v>21</v>
      </c>
      <c r="M11" s="28"/>
      <c r="N11" s="28" t="s">
        <v>23</v>
      </c>
      <c r="O11" s="28" t="s">
        <v>23</v>
      </c>
      <c r="P11" s="28" t="s">
        <v>24</v>
      </c>
      <c r="Q11" s="28" t="s">
        <v>25</v>
      </c>
      <c r="R11" s="27" t="s">
        <v>26</v>
      </c>
      <c r="S11" s="28" t="s">
        <v>27</v>
      </c>
      <c r="T11" s="29" t="s">
        <v>28</v>
      </c>
      <c r="U11" s="30"/>
      <c r="V11" s="30"/>
      <c r="W11" s="30"/>
      <c r="X11" s="30"/>
      <c r="Y11" s="30"/>
      <c r="Z11" s="30"/>
      <c r="AA11" s="30"/>
      <c r="AB11" s="30"/>
      <c r="AC11" s="31"/>
    </row>
    <row r="12" spans="1:29" ht="15.75" x14ac:dyDescent="0.25">
      <c r="A12" s="32" t="s">
        <v>29</v>
      </c>
      <c r="B12" s="33" t="s">
        <v>30</v>
      </c>
      <c r="C12" s="34"/>
      <c r="D12" s="34"/>
      <c r="E12" s="35"/>
      <c r="J12" s="36"/>
      <c r="K12" s="37"/>
      <c r="L12" s="38" t="s">
        <v>31</v>
      </c>
      <c r="M12" s="38"/>
      <c r="N12" s="38" t="s">
        <v>33</v>
      </c>
      <c r="O12" s="38" t="s">
        <v>33</v>
      </c>
      <c r="P12" s="38" t="s">
        <v>34</v>
      </c>
      <c r="Q12" s="38" t="s">
        <v>33</v>
      </c>
      <c r="R12" s="38" t="s">
        <v>33</v>
      </c>
      <c r="S12" s="38" t="s">
        <v>32</v>
      </c>
      <c r="T12" s="27" t="s">
        <v>35</v>
      </c>
      <c r="U12" s="27" t="s">
        <v>36</v>
      </c>
      <c r="V12" s="27" t="s">
        <v>37</v>
      </c>
      <c r="W12" s="27" t="s">
        <v>38</v>
      </c>
      <c r="X12" s="27" t="s">
        <v>39</v>
      </c>
      <c r="Y12" s="39" t="s">
        <v>40</v>
      </c>
      <c r="Z12" s="40" t="s">
        <v>41</v>
      </c>
      <c r="AA12" s="40" t="s">
        <v>43</v>
      </c>
      <c r="AB12" s="42"/>
      <c r="AC12" s="42" t="s">
        <v>44</v>
      </c>
    </row>
    <row r="13" spans="1:29" ht="16.5" thickBot="1" x14ac:dyDescent="0.3">
      <c r="A13" s="43" t="s">
        <v>45</v>
      </c>
      <c r="B13" s="22">
        <v>1375.7</v>
      </c>
      <c r="C13" s="23"/>
      <c r="D13" s="23"/>
      <c r="E13" s="24"/>
      <c r="J13" s="44"/>
      <c r="K13" s="37"/>
      <c r="L13" s="45" t="s">
        <v>46</v>
      </c>
      <c r="M13" s="45"/>
      <c r="N13" s="45" t="s">
        <v>47</v>
      </c>
      <c r="O13" s="45" t="s">
        <v>48</v>
      </c>
      <c r="P13" s="45" t="s">
        <v>33</v>
      </c>
      <c r="Q13" s="45"/>
      <c r="R13" s="45"/>
      <c r="S13" s="45" t="s">
        <v>49</v>
      </c>
      <c r="T13" s="45" t="s">
        <v>50</v>
      </c>
      <c r="U13" s="45"/>
      <c r="V13" s="45"/>
      <c r="W13" s="45"/>
      <c r="X13" s="45"/>
      <c r="Y13" s="46"/>
      <c r="Z13" s="47"/>
      <c r="AA13" s="47"/>
      <c r="AB13" s="49"/>
      <c r="AC13" s="49"/>
    </row>
    <row r="14" spans="1:29" ht="16.5" thickBot="1" x14ac:dyDescent="0.3">
      <c r="A14" s="21" t="s">
        <v>52</v>
      </c>
      <c r="B14" s="50">
        <v>0</v>
      </c>
      <c r="C14" s="51"/>
      <c r="D14" s="51"/>
      <c r="E14" s="52"/>
      <c r="J14" s="47"/>
      <c r="K14" s="53"/>
      <c r="L14" s="45" t="s">
        <v>53</v>
      </c>
      <c r="M14" s="45"/>
      <c r="N14" s="45" t="s">
        <v>53</v>
      </c>
      <c r="O14" s="45" t="s">
        <v>53</v>
      </c>
      <c r="P14" s="45" t="s">
        <v>53</v>
      </c>
      <c r="Q14" s="45" t="s">
        <v>53</v>
      </c>
      <c r="R14" s="45" t="s">
        <v>53</v>
      </c>
      <c r="S14" s="45" t="s">
        <v>54</v>
      </c>
      <c r="T14" s="45" t="s">
        <v>53</v>
      </c>
      <c r="U14" s="45" t="s">
        <v>53</v>
      </c>
      <c r="V14" s="45" t="s">
        <v>53</v>
      </c>
      <c r="W14" s="45" t="s">
        <v>53</v>
      </c>
      <c r="X14" s="45" t="s">
        <v>53</v>
      </c>
      <c r="Y14" s="54" t="s">
        <v>53</v>
      </c>
      <c r="Z14" s="54" t="s">
        <v>53</v>
      </c>
      <c r="AA14" s="54" t="s">
        <v>54</v>
      </c>
      <c r="AB14" s="54"/>
      <c r="AC14" s="55" t="s">
        <v>53</v>
      </c>
    </row>
    <row r="15" spans="1:29" ht="15.75" x14ac:dyDescent="0.25">
      <c r="A15" s="56" t="s">
        <v>55</v>
      </c>
      <c r="B15" s="57">
        <v>3</v>
      </c>
      <c r="C15" s="58"/>
      <c r="D15" s="58"/>
      <c r="E15" s="59"/>
      <c r="J15" s="60" t="s">
        <v>56</v>
      </c>
      <c r="K15" s="61" t="s">
        <v>181</v>
      </c>
      <c r="L15" s="62">
        <v>0</v>
      </c>
      <c r="M15" s="62"/>
      <c r="N15" s="62"/>
      <c r="O15" s="62"/>
      <c r="P15" s="62"/>
      <c r="Q15" s="62"/>
      <c r="R15" s="62"/>
      <c r="S15" s="63"/>
      <c r="T15" s="64"/>
      <c r="U15" s="63"/>
      <c r="V15" s="63"/>
      <c r="W15" s="63"/>
      <c r="X15" s="65"/>
      <c r="Y15" s="66"/>
      <c r="Z15" s="66"/>
      <c r="AA15" s="66"/>
      <c r="AB15" s="289"/>
      <c r="AC15" s="67"/>
    </row>
    <row r="16" spans="1:29" ht="16.5" thickBot="1" x14ac:dyDescent="0.3">
      <c r="A16" s="68" t="s">
        <v>58</v>
      </c>
      <c r="B16" s="50">
        <v>2</v>
      </c>
      <c r="C16" s="34"/>
      <c r="D16" s="34"/>
      <c r="E16" s="35"/>
      <c r="J16" s="44"/>
      <c r="K16" s="69"/>
      <c r="L16" s="70"/>
      <c r="M16" s="70"/>
      <c r="N16" s="71"/>
      <c r="O16" s="71"/>
      <c r="P16" s="71"/>
      <c r="Q16" s="71"/>
      <c r="R16" s="71"/>
      <c r="S16" s="70"/>
      <c r="T16" s="70"/>
      <c r="U16" s="70"/>
      <c r="V16" s="70"/>
      <c r="W16" s="70"/>
      <c r="X16" s="70"/>
      <c r="Y16" s="72"/>
      <c r="Z16" s="72"/>
      <c r="AA16" s="72"/>
      <c r="AB16" s="290"/>
      <c r="AC16" s="73"/>
    </row>
    <row r="17" spans="1:30" ht="16.5" thickBot="1" x14ac:dyDescent="0.3">
      <c r="A17" s="74"/>
      <c r="B17" s="74"/>
      <c r="C17" s="75" t="s">
        <v>59</v>
      </c>
      <c r="D17" s="76"/>
      <c r="E17" s="75" t="s">
        <v>60</v>
      </c>
      <c r="F17" s="76"/>
      <c r="G17" s="75" t="s">
        <v>61</v>
      </c>
      <c r="H17" s="76"/>
      <c r="J17" s="44"/>
      <c r="K17" s="69"/>
      <c r="L17" s="70"/>
      <c r="M17" s="70"/>
      <c r="N17" s="71"/>
      <c r="O17" s="71"/>
      <c r="P17" s="71"/>
      <c r="Q17" s="71"/>
      <c r="R17" s="71"/>
      <c r="S17" s="70"/>
      <c r="T17" s="70"/>
      <c r="U17" s="70"/>
      <c r="V17" s="70"/>
      <c r="W17" s="70"/>
      <c r="X17" s="77"/>
      <c r="Y17" s="72"/>
      <c r="Z17" s="72"/>
      <c r="AA17" s="72"/>
      <c r="AB17" s="290"/>
      <c r="AC17" s="73"/>
    </row>
    <row r="18" spans="1:30" ht="15.75" x14ac:dyDescent="0.25">
      <c r="A18" s="78" t="s">
        <v>62</v>
      </c>
      <c r="B18" s="78" t="s">
        <v>63</v>
      </c>
      <c r="C18" s="79" t="s">
        <v>64</v>
      </c>
      <c r="D18" s="80" t="s">
        <v>65</v>
      </c>
      <c r="E18" s="79" t="s">
        <v>64</v>
      </c>
      <c r="F18" s="81" t="s">
        <v>65</v>
      </c>
      <c r="G18" s="79" t="s">
        <v>64</v>
      </c>
      <c r="H18" s="80" t="s">
        <v>65</v>
      </c>
      <c r="J18" s="82">
        <v>1</v>
      </c>
      <c r="K18" s="83" t="s">
        <v>66</v>
      </c>
      <c r="L18" s="71">
        <v>65185.68</v>
      </c>
      <c r="M18" s="71">
        <v>12042.96</v>
      </c>
      <c r="N18" s="71"/>
      <c r="O18" s="71"/>
      <c r="P18" s="71">
        <v>1363.87</v>
      </c>
      <c r="Q18" s="71">
        <v>433.02</v>
      </c>
      <c r="R18" s="71">
        <v>5511.07</v>
      </c>
      <c r="S18" s="71"/>
      <c r="T18" s="71">
        <v>978.11</v>
      </c>
      <c r="U18" s="71">
        <v>2556.17</v>
      </c>
      <c r="V18" s="71">
        <v>5830.77</v>
      </c>
      <c r="W18" s="71">
        <v>5860.08</v>
      </c>
      <c r="X18" s="84"/>
      <c r="Y18" s="72"/>
      <c r="Z18" s="72">
        <v>1030.17</v>
      </c>
      <c r="AA18" s="72">
        <v>3063.49</v>
      </c>
      <c r="AB18" s="290"/>
      <c r="AC18" s="73">
        <v>2269.9899999999998</v>
      </c>
      <c r="AD18" s="260">
        <f>SUM(L18:AC18)</f>
        <v>106125.38000000002</v>
      </c>
    </row>
    <row r="19" spans="1:30" ht="15.75" x14ac:dyDescent="0.25">
      <c r="A19" s="78" t="s">
        <v>67</v>
      </c>
      <c r="B19" s="78" t="s">
        <v>68</v>
      </c>
      <c r="C19" s="86" t="s">
        <v>69</v>
      </c>
      <c r="D19" s="92" t="s">
        <v>182</v>
      </c>
      <c r="E19" s="86" t="s">
        <v>69</v>
      </c>
      <c r="F19" s="93" t="s">
        <v>183</v>
      </c>
      <c r="G19" s="86" t="s">
        <v>69</v>
      </c>
      <c r="H19" s="92" t="s">
        <v>183</v>
      </c>
      <c r="J19" s="82">
        <v>2</v>
      </c>
      <c r="K19" s="69" t="s">
        <v>184</v>
      </c>
      <c r="L19" s="71">
        <v>500534.4</v>
      </c>
      <c r="M19" s="71">
        <v>225917.34</v>
      </c>
      <c r="N19" s="71">
        <v>3693.44</v>
      </c>
      <c r="O19" s="71"/>
      <c r="P19" s="71">
        <v>10984.08</v>
      </c>
      <c r="Q19" s="71">
        <v>3479.4</v>
      </c>
      <c r="R19" s="71">
        <v>46123.62</v>
      </c>
      <c r="S19" s="71"/>
      <c r="T19" s="71">
        <v>25746.48</v>
      </c>
      <c r="U19" s="71">
        <v>53788.63</v>
      </c>
      <c r="V19" s="71">
        <v>131244.67000000001</v>
      </c>
      <c r="W19" s="71">
        <v>18543.46</v>
      </c>
      <c r="X19" s="84"/>
      <c r="Y19" s="89">
        <v>55</v>
      </c>
      <c r="Z19" s="89"/>
      <c r="AA19" s="89">
        <v>22440</v>
      </c>
      <c r="AB19" s="291">
        <v>43119.15</v>
      </c>
      <c r="AC19" s="90">
        <v>32604.080000000002</v>
      </c>
      <c r="AD19" s="260">
        <f t="shared" ref="AD19:AD22" si="0">SUM(L19:AC19)</f>
        <v>1118273.75</v>
      </c>
    </row>
    <row r="20" spans="1:30" ht="15.75" x14ac:dyDescent="0.25">
      <c r="A20" s="91"/>
      <c r="B20" s="91"/>
      <c r="C20" s="21"/>
      <c r="D20" s="92" t="s">
        <v>74</v>
      </c>
      <c r="E20" s="21"/>
      <c r="F20" s="93" t="s">
        <v>74</v>
      </c>
      <c r="G20" s="21"/>
      <c r="H20" s="92" t="s">
        <v>74</v>
      </c>
      <c r="J20" s="82"/>
      <c r="K20" s="69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84"/>
      <c r="Y20" s="72"/>
      <c r="Z20" s="72"/>
      <c r="AA20" s="72"/>
      <c r="AB20" s="290"/>
      <c r="AC20" s="94"/>
      <c r="AD20" s="260">
        <f t="shared" si="0"/>
        <v>0</v>
      </c>
    </row>
    <row r="21" spans="1:30" ht="16.5" thickBot="1" x14ac:dyDescent="0.3">
      <c r="A21" s="95"/>
      <c r="B21" s="95"/>
      <c r="C21" s="96" t="s">
        <v>54</v>
      </c>
      <c r="D21" s="97" t="s">
        <v>53</v>
      </c>
      <c r="E21" s="96" t="s">
        <v>54</v>
      </c>
      <c r="F21" s="98" t="s">
        <v>53</v>
      </c>
      <c r="G21" s="96" t="s">
        <v>54</v>
      </c>
      <c r="H21" s="97" t="s">
        <v>53</v>
      </c>
      <c r="J21" s="82">
        <v>3</v>
      </c>
      <c r="K21" s="69" t="s">
        <v>185</v>
      </c>
      <c r="L21" s="71">
        <v>487892.45</v>
      </c>
      <c r="M21" s="71">
        <v>185484.73</v>
      </c>
      <c r="N21" s="71">
        <v>3207.37</v>
      </c>
      <c r="O21" s="71"/>
      <c r="P21" s="71">
        <v>10389.969999999999</v>
      </c>
      <c r="Q21" s="71">
        <v>3292.27</v>
      </c>
      <c r="R21" s="71">
        <v>43421.37</v>
      </c>
      <c r="S21" s="71"/>
      <c r="T21" s="71">
        <v>23867.58</v>
      </c>
      <c r="U21" s="71">
        <v>49278.720000000001</v>
      </c>
      <c r="V21" s="71">
        <v>120686.45</v>
      </c>
      <c r="W21" s="71">
        <v>24213.26</v>
      </c>
      <c r="X21" s="84"/>
      <c r="Y21" s="89">
        <v>55</v>
      </c>
      <c r="Z21" s="89">
        <v>1012.45</v>
      </c>
      <c r="AA21" s="89">
        <v>21301.86</v>
      </c>
      <c r="AB21" s="291">
        <v>43727.87</v>
      </c>
      <c r="AC21" s="73">
        <v>28947.85</v>
      </c>
      <c r="AD21" s="260">
        <f t="shared" si="0"/>
        <v>1046779.1999999998</v>
      </c>
    </row>
    <row r="22" spans="1:30" ht="24.75" customHeight="1" x14ac:dyDescent="0.25">
      <c r="A22" s="99" t="s">
        <v>76</v>
      </c>
      <c r="B22" s="100"/>
      <c r="C22" s="101">
        <f>D22*$B$13*12</f>
        <v>61576.331999999995</v>
      </c>
      <c r="D22" s="102">
        <f>3.73</f>
        <v>3.73</v>
      </c>
      <c r="E22" s="101">
        <f>$B$13*12*F22</f>
        <v>61576.332000000002</v>
      </c>
      <c r="F22" s="102">
        <f>3.73</f>
        <v>3.73</v>
      </c>
      <c r="G22" s="103">
        <f>C22-E22</f>
        <v>0</v>
      </c>
      <c r="H22" s="104">
        <f>D22-F22</f>
        <v>0</v>
      </c>
      <c r="J22" s="82"/>
      <c r="K22" s="69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84"/>
      <c r="Y22" s="72"/>
      <c r="Z22" s="72"/>
      <c r="AA22" s="72"/>
      <c r="AB22" s="290"/>
      <c r="AC22" s="73"/>
      <c r="AD22" s="260">
        <f t="shared" si="0"/>
        <v>0</v>
      </c>
    </row>
    <row r="23" spans="1:30" ht="27.75" customHeight="1" x14ac:dyDescent="0.25">
      <c r="A23" s="105" t="s">
        <v>77</v>
      </c>
      <c r="B23" s="105" t="s">
        <v>78</v>
      </c>
      <c r="C23" s="106"/>
      <c r="D23" s="107"/>
      <c r="E23" s="106"/>
      <c r="F23" s="107"/>
      <c r="G23" s="106"/>
      <c r="H23" s="107"/>
      <c r="J23" s="82">
        <v>4</v>
      </c>
      <c r="K23" s="69" t="s">
        <v>79</v>
      </c>
      <c r="L23" s="71">
        <f>L18+L19-L21</f>
        <v>77827.630000000063</v>
      </c>
      <c r="M23" s="71">
        <f>M18+M19-M21</f>
        <v>52475.569999999978</v>
      </c>
      <c r="N23" s="71">
        <f t="shared" ref="N23:AC23" si="1">N18+N19-N21</f>
        <v>486.07000000000016</v>
      </c>
      <c r="O23" s="71">
        <f t="shared" si="1"/>
        <v>0</v>
      </c>
      <c r="P23" s="71">
        <f t="shared" si="1"/>
        <v>1957.9800000000014</v>
      </c>
      <c r="Q23" s="71">
        <f t="shared" si="1"/>
        <v>620.15000000000009</v>
      </c>
      <c r="R23" s="71">
        <f t="shared" si="1"/>
        <v>8213.32</v>
      </c>
      <c r="S23" s="71">
        <f t="shared" si="1"/>
        <v>0</v>
      </c>
      <c r="T23" s="71">
        <f t="shared" si="1"/>
        <v>2857.0099999999984</v>
      </c>
      <c r="U23" s="71">
        <f t="shared" si="1"/>
        <v>7066.0799999999945</v>
      </c>
      <c r="V23" s="71">
        <f t="shared" si="1"/>
        <v>16388.990000000005</v>
      </c>
      <c r="W23" s="71">
        <f t="shared" si="1"/>
        <v>190.28000000000247</v>
      </c>
      <c r="X23" s="71">
        <f t="shared" si="1"/>
        <v>0</v>
      </c>
      <c r="Y23" s="71">
        <f t="shared" si="1"/>
        <v>0</v>
      </c>
      <c r="Z23" s="71">
        <f t="shared" si="1"/>
        <v>17.720000000000027</v>
      </c>
      <c r="AA23" s="71">
        <f t="shared" si="1"/>
        <v>4201.6299999999974</v>
      </c>
      <c r="AB23" s="71">
        <f t="shared" si="1"/>
        <v>-608.72000000000116</v>
      </c>
      <c r="AC23" s="71">
        <f t="shared" si="1"/>
        <v>5926.2200000000012</v>
      </c>
      <c r="AD23" s="260">
        <f>L23+M23+N23+P23+O23+Q23+R23+T23+U23+V23+W23+X23+Z23+Y23+AA23+AB23+AC23</f>
        <v>177619.93000000005</v>
      </c>
    </row>
    <row r="24" spans="1:30" ht="15.75" x14ac:dyDescent="0.25">
      <c r="A24" s="261"/>
      <c r="B24" s="262"/>
      <c r="C24" s="263"/>
      <c r="D24" s="264"/>
      <c r="E24" s="263"/>
      <c r="F24" s="292"/>
      <c r="G24" s="265"/>
      <c r="H24" s="264"/>
      <c r="J24" s="82"/>
      <c r="K24" s="69"/>
      <c r="L24" s="266"/>
      <c r="M24" s="266"/>
      <c r="N24" s="266"/>
      <c r="O24" s="266"/>
      <c r="P24" s="266"/>
      <c r="Q24" s="266"/>
      <c r="R24" s="266"/>
      <c r="S24" s="266"/>
      <c r="T24" s="71"/>
      <c r="U24" s="71"/>
      <c r="V24" s="71"/>
      <c r="W24" s="71"/>
      <c r="X24" s="84"/>
      <c r="Y24" s="72"/>
      <c r="Z24" s="72"/>
      <c r="AA24" s="72"/>
      <c r="AB24" s="290"/>
      <c r="AC24" s="73"/>
    </row>
    <row r="25" spans="1:30" ht="23.25" customHeight="1" thickBot="1" x14ac:dyDescent="0.3">
      <c r="A25" s="108" t="s">
        <v>80</v>
      </c>
      <c r="B25" s="109"/>
      <c r="C25" s="110">
        <f>D25*$B$13*12</f>
        <v>62897.004000000001</v>
      </c>
      <c r="D25" s="111">
        <v>3.81</v>
      </c>
      <c r="E25" s="110">
        <f>$B$13*12*F25</f>
        <v>62897.004000000008</v>
      </c>
      <c r="F25" s="111">
        <v>3.81</v>
      </c>
      <c r="G25" s="103">
        <f>C25-E25</f>
        <v>0</v>
      </c>
      <c r="H25" s="104">
        <f>D25-F25</f>
        <v>0</v>
      </c>
      <c r="J25" s="113">
        <v>5</v>
      </c>
      <c r="K25" s="114" t="s">
        <v>81</v>
      </c>
      <c r="L25" s="267">
        <v>743446.12</v>
      </c>
      <c r="M25" s="26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8"/>
      <c r="Y25" s="119"/>
      <c r="Z25" s="119"/>
      <c r="AA25" s="119"/>
      <c r="AB25" s="293"/>
      <c r="AC25" s="120"/>
    </row>
    <row r="26" spans="1:30" ht="120" x14ac:dyDescent="0.25">
      <c r="A26" s="105" t="s">
        <v>77</v>
      </c>
      <c r="B26" s="105" t="s">
        <v>82</v>
      </c>
      <c r="C26" s="121"/>
      <c r="D26" s="111"/>
      <c r="E26" s="294"/>
      <c r="F26" s="107"/>
      <c r="G26" s="122"/>
      <c r="H26" s="111"/>
      <c r="J26" s="123"/>
      <c r="K26" s="123"/>
      <c r="L26"/>
      <c r="M26"/>
      <c r="N26" s="125"/>
      <c r="O26" s="125"/>
      <c r="P26" s="125"/>
      <c r="Q26" s="125"/>
      <c r="R26" s="125"/>
      <c r="S26" s="124"/>
      <c r="T26" s="124"/>
      <c r="U26" s="124"/>
      <c r="V26" s="268" t="s">
        <v>173</v>
      </c>
      <c r="W26" s="268"/>
      <c r="X26" s="268"/>
      <c r="Y26" s="268"/>
    </row>
    <row r="27" spans="1:30" ht="15.75" x14ac:dyDescent="0.25">
      <c r="A27" s="126" t="s">
        <v>83</v>
      </c>
      <c r="B27" s="127" t="s">
        <v>84</v>
      </c>
      <c r="C27" s="103">
        <f>D27*$B$13*12</f>
        <v>39620.159999999996</v>
      </c>
      <c r="D27" s="128">
        <v>2.4</v>
      </c>
      <c r="E27" s="112">
        <f>$B$13*12*F27</f>
        <v>39620.160000000003</v>
      </c>
      <c r="F27" s="128">
        <v>2.4</v>
      </c>
      <c r="G27" s="129">
        <f>C27-E27</f>
        <v>0</v>
      </c>
      <c r="H27" s="104">
        <f>D27-F27</f>
        <v>0</v>
      </c>
      <c r="J27" s="123"/>
      <c r="K27" s="254"/>
      <c r="L27"/>
      <c r="M27"/>
      <c r="N27" s="124"/>
      <c r="O27" s="124"/>
      <c r="P27" s="124"/>
      <c r="Q27" s="124"/>
      <c r="R27" s="124"/>
      <c r="S27" s="124"/>
      <c r="T27" s="124"/>
      <c r="U27" s="124"/>
      <c r="V27" s="269" t="s">
        <v>174</v>
      </c>
      <c r="W27" s="269"/>
      <c r="X27" s="269"/>
      <c r="Y27" s="269"/>
    </row>
    <row r="28" spans="1:30" ht="15.75" x14ac:dyDescent="0.25">
      <c r="A28" s="132" t="s">
        <v>86</v>
      </c>
      <c r="B28" s="78" t="s">
        <v>87</v>
      </c>
      <c r="C28" s="133"/>
      <c r="D28" s="134" t="s">
        <v>46</v>
      </c>
      <c r="E28" s="133"/>
      <c r="F28" s="134" t="s">
        <v>46</v>
      </c>
      <c r="G28" s="135"/>
      <c r="H28" s="136" t="s">
        <v>46</v>
      </c>
      <c r="J28" s="123"/>
      <c r="K28" s="139"/>
      <c r="L28"/>
      <c r="M28"/>
      <c r="N28" s="124"/>
      <c r="O28" s="124"/>
      <c r="P28" s="124"/>
      <c r="Q28" s="124"/>
      <c r="R28" s="124"/>
      <c r="S28" s="124"/>
      <c r="T28" s="124"/>
      <c r="U28" s="124"/>
      <c r="V28"/>
      <c r="W28"/>
      <c r="X28"/>
      <c r="Y28"/>
    </row>
    <row r="29" spans="1:30" ht="15.75" x14ac:dyDescent="0.25">
      <c r="A29" s="132" t="s">
        <v>89</v>
      </c>
      <c r="B29" s="78" t="s">
        <v>90</v>
      </c>
      <c r="C29" s="133"/>
      <c r="D29" s="134"/>
      <c r="E29" s="133"/>
      <c r="F29" s="134"/>
      <c r="G29" s="135"/>
      <c r="H29" s="136"/>
      <c r="J29" s="123"/>
      <c r="K29" s="140"/>
      <c r="L29" s="140"/>
      <c r="M29" s="140"/>
      <c r="N29" s="124"/>
      <c r="O29" s="124"/>
      <c r="P29" s="124"/>
      <c r="Q29" s="124"/>
      <c r="R29" s="124"/>
      <c r="S29" s="124"/>
      <c r="T29" s="124"/>
      <c r="U29" s="124"/>
      <c r="V29" s="140" t="s">
        <v>91</v>
      </c>
      <c r="W29" s="140"/>
      <c r="X29"/>
      <c r="Y29"/>
    </row>
    <row r="30" spans="1:30" ht="15.75" x14ac:dyDescent="0.25">
      <c r="A30" s="132"/>
      <c r="B30" s="78"/>
      <c r="C30" s="133"/>
      <c r="D30" s="134"/>
      <c r="E30" s="295"/>
      <c r="F30" s="148"/>
      <c r="G30" s="135"/>
      <c r="H30" s="136"/>
      <c r="J30" s="123"/>
      <c r="K30" s="143"/>
      <c r="L30"/>
      <c r="M30"/>
      <c r="N30" s="124"/>
      <c r="O30" s="124"/>
      <c r="P30" s="124"/>
      <c r="Q30" s="124"/>
      <c r="R30" s="124"/>
      <c r="S30" s="124"/>
      <c r="T30" s="124"/>
      <c r="U30" s="124"/>
      <c r="V30" s="142" t="s">
        <v>94</v>
      </c>
      <c r="W30" s="142"/>
      <c r="X30" s="142"/>
      <c r="Y30" s="142"/>
    </row>
    <row r="31" spans="1:30" ht="15.75" x14ac:dyDescent="0.25">
      <c r="A31" s="126" t="s">
        <v>92</v>
      </c>
      <c r="B31" s="127" t="s">
        <v>93</v>
      </c>
      <c r="C31" s="112">
        <f>D31*$B$13*12</f>
        <v>35493.06</v>
      </c>
      <c r="D31" s="204">
        <v>2.15</v>
      </c>
      <c r="E31" s="112">
        <f>$B$13*12*F31</f>
        <v>35493.060000000005</v>
      </c>
      <c r="F31" s="128">
        <v>2.15</v>
      </c>
      <c r="G31" s="129">
        <f>C31-E31</f>
        <v>0</v>
      </c>
      <c r="H31" s="130">
        <v>0</v>
      </c>
      <c r="J31" s="123"/>
      <c r="K31" s="123"/>
      <c r="L31" s="123"/>
      <c r="M31" s="123"/>
      <c r="N31" s="124"/>
      <c r="O31" s="124"/>
      <c r="P31" s="124"/>
      <c r="Q31" s="124"/>
      <c r="R31" s="124"/>
      <c r="S31" s="124"/>
      <c r="T31" s="144"/>
      <c r="U31" s="124"/>
      <c r="V31"/>
      <c r="W31"/>
      <c r="X31"/>
      <c r="Y31"/>
    </row>
    <row r="32" spans="1:30" ht="15.75" x14ac:dyDescent="0.25">
      <c r="A32" s="132" t="s">
        <v>95</v>
      </c>
      <c r="B32" s="78"/>
      <c r="C32" s="135"/>
      <c r="D32" s="296"/>
      <c r="E32" s="135"/>
      <c r="F32" s="134"/>
      <c r="G32" s="135"/>
      <c r="H32" s="136"/>
      <c r="J32" s="123"/>
      <c r="K32" s="270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 ht="15.75" x14ac:dyDescent="0.25">
      <c r="A33" s="145" t="s">
        <v>96</v>
      </c>
      <c r="B33" s="146"/>
      <c r="C33" s="147"/>
      <c r="D33" s="297"/>
      <c r="E33" s="147"/>
      <c r="F33" s="148"/>
      <c r="G33" s="147"/>
      <c r="H33" s="149"/>
      <c r="J33" s="150"/>
      <c r="K33" s="151"/>
      <c r="L33" s="152"/>
      <c r="M33" s="152"/>
      <c r="N33" s="125"/>
      <c r="O33" s="125"/>
      <c r="P33" s="125"/>
      <c r="Q33" s="125"/>
      <c r="R33" s="125"/>
      <c r="S33" s="125"/>
      <c r="T33" s="124"/>
      <c r="U33" s="124"/>
      <c r="V33" s="124"/>
      <c r="W33" s="124"/>
      <c r="X33" s="124"/>
    </row>
    <row r="34" spans="1:24" ht="28.5" x14ac:dyDescent="0.25">
      <c r="A34" s="153" t="s">
        <v>97</v>
      </c>
      <c r="B34" s="127"/>
      <c r="C34" s="154">
        <f>D34*$B$13*12</f>
        <v>109450.692</v>
      </c>
      <c r="D34" s="298">
        <v>6.63</v>
      </c>
      <c r="E34" s="299">
        <f>$B$13*12*F34</f>
        <v>109450.69200000001</v>
      </c>
      <c r="F34" s="155">
        <v>6.63</v>
      </c>
      <c r="G34" s="157">
        <f>C34-E34</f>
        <v>0</v>
      </c>
      <c r="H34" s="155">
        <f>D34-F34</f>
        <v>0</v>
      </c>
      <c r="J34" s="123"/>
      <c r="K34" s="151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1:24" ht="15.75" x14ac:dyDescent="0.25">
      <c r="A35" s="159" t="s">
        <v>98</v>
      </c>
      <c r="B35" s="160" t="s">
        <v>99</v>
      </c>
      <c r="C35" s="161"/>
      <c r="D35" s="162"/>
      <c r="E35" s="161"/>
      <c r="F35" s="162"/>
      <c r="G35" s="163"/>
      <c r="H35" s="164"/>
      <c r="J35" s="123"/>
      <c r="K35" s="123"/>
      <c r="L35" s="123"/>
      <c r="M35" s="123"/>
      <c r="N35" s="125"/>
      <c r="O35" s="125"/>
      <c r="P35" s="125"/>
      <c r="Q35" s="125"/>
      <c r="R35" s="125"/>
      <c r="S35" s="124"/>
      <c r="T35" s="124"/>
      <c r="U35" s="124"/>
      <c r="V35" s="124"/>
      <c r="W35" s="124"/>
      <c r="X35" s="124"/>
    </row>
    <row r="36" spans="1:24" ht="15.75" x14ac:dyDescent="0.25">
      <c r="A36" s="165" t="s">
        <v>100</v>
      </c>
      <c r="B36" s="166"/>
      <c r="C36" s="161"/>
      <c r="D36" s="162"/>
      <c r="E36" s="161"/>
      <c r="F36" s="162"/>
      <c r="G36" s="163"/>
      <c r="H36" s="164"/>
      <c r="J36" s="123"/>
      <c r="K36" s="123"/>
      <c r="L36" s="123"/>
      <c r="M36" s="123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1:24" ht="15.75" x14ac:dyDescent="0.25">
      <c r="A37" s="159" t="s">
        <v>101</v>
      </c>
      <c r="B37" s="160" t="s">
        <v>102</v>
      </c>
      <c r="C37" s="161"/>
      <c r="D37" s="162"/>
      <c r="E37" s="161"/>
      <c r="F37" s="162"/>
      <c r="G37" s="163"/>
      <c r="H37" s="164"/>
      <c r="J37" s="123"/>
      <c r="K37" s="123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4" ht="15.75" x14ac:dyDescent="0.25">
      <c r="A38" s="165"/>
      <c r="B38" s="166"/>
      <c r="C38" s="161"/>
      <c r="D38" s="162"/>
      <c r="E38" s="161"/>
      <c r="F38" s="162"/>
      <c r="G38" s="163"/>
      <c r="H38" s="164"/>
      <c r="J38" s="123"/>
      <c r="K38" s="123"/>
      <c r="L38" s="124"/>
      <c r="M38" s="124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</row>
    <row r="39" spans="1:24" ht="15.75" x14ac:dyDescent="0.25">
      <c r="A39" s="167" t="s">
        <v>103</v>
      </c>
      <c r="B39" s="160"/>
      <c r="C39" s="161"/>
      <c r="D39" s="162"/>
      <c r="E39" s="161"/>
      <c r="F39" s="162"/>
      <c r="G39" s="163"/>
      <c r="H39" s="164"/>
      <c r="J39" s="123"/>
      <c r="K39" s="123"/>
      <c r="L39" s="152"/>
      <c r="M39" s="152"/>
      <c r="N39" s="123"/>
      <c r="O39" s="123"/>
      <c r="P39" s="123"/>
      <c r="Q39" s="123"/>
      <c r="R39" s="123"/>
      <c r="S39" s="124"/>
      <c r="T39" s="124"/>
      <c r="U39" s="124"/>
      <c r="V39" s="124"/>
      <c r="W39" s="124"/>
      <c r="X39" s="124"/>
    </row>
    <row r="40" spans="1:24" ht="15.75" x14ac:dyDescent="0.25">
      <c r="A40" s="168" t="s">
        <v>104</v>
      </c>
      <c r="B40" s="169" t="s">
        <v>102</v>
      </c>
      <c r="C40" s="161"/>
      <c r="D40" s="162"/>
      <c r="E40" s="161"/>
      <c r="F40" s="162"/>
      <c r="G40" s="163"/>
      <c r="H40" s="164"/>
      <c r="J40" s="123"/>
      <c r="K40" s="151"/>
      <c r="L40" s="123"/>
      <c r="M40" s="123"/>
      <c r="N40" s="123"/>
      <c r="O40" s="123"/>
      <c r="P40" s="123"/>
      <c r="Q40" s="123"/>
      <c r="R40" s="123"/>
      <c r="S40" s="124"/>
      <c r="T40" s="124"/>
      <c r="U40" s="124"/>
      <c r="V40" s="124"/>
      <c r="W40" s="124"/>
      <c r="X40" s="124"/>
    </row>
    <row r="41" spans="1:24" ht="15.75" x14ac:dyDescent="0.25">
      <c r="A41" s="167" t="s">
        <v>105</v>
      </c>
      <c r="B41" s="160"/>
      <c r="C41" s="161"/>
      <c r="D41" s="162"/>
      <c r="E41" s="161"/>
      <c r="F41" s="162"/>
      <c r="G41" s="163"/>
      <c r="H41" s="164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24"/>
      <c r="U41" s="124"/>
      <c r="V41" s="124"/>
      <c r="W41" s="124"/>
      <c r="X41" s="124"/>
    </row>
    <row r="42" spans="1:24" x14ac:dyDescent="0.25">
      <c r="A42" s="168" t="s">
        <v>106</v>
      </c>
      <c r="B42" s="169" t="s">
        <v>107</v>
      </c>
      <c r="C42" s="161"/>
      <c r="D42" s="162"/>
      <c r="E42" s="161"/>
      <c r="F42" s="162"/>
      <c r="G42" s="163"/>
      <c r="H42" s="164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</row>
    <row r="43" spans="1:24" x14ac:dyDescent="0.25">
      <c r="A43" s="168" t="s">
        <v>108</v>
      </c>
      <c r="B43" s="166" t="s">
        <v>107</v>
      </c>
      <c r="C43" s="161"/>
      <c r="D43" s="162"/>
      <c r="E43" s="161"/>
      <c r="F43" s="162"/>
      <c r="G43" s="163"/>
      <c r="H43" s="164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</row>
    <row r="44" spans="1:24" x14ac:dyDescent="0.25">
      <c r="A44" s="171" t="s">
        <v>109</v>
      </c>
      <c r="B44" s="169"/>
      <c r="C44" s="161"/>
      <c r="D44" s="162"/>
      <c r="E44" s="161"/>
      <c r="F44" s="162"/>
      <c r="G44" s="163"/>
      <c r="H44" s="164"/>
    </row>
    <row r="45" spans="1:24" x14ac:dyDescent="0.25">
      <c r="A45" s="171" t="s">
        <v>110</v>
      </c>
      <c r="B45" s="169"/>
      <c r="C45" s="161"/>
      <c r="D45" s="162"/>
      <c r="E45" s="161"/>
      <c r="F45" s="162"/>
      <c r="G45" s="163"/>
      <c r="H45" s="164"/>
    </row>
    <row r="46" spans="1:24" x14ac:dyDescent="0.25">
      <c r="A46" s="171" t="s">
        <v>111</v>
      </c>
      <c r="B46" s="169" t="s">
        <v>112</v>
      </c>
      <c r="C46" s="161"/>
      <c r="D46" s="162"/>
      <c r="E46" s="161"/>
      <c r="F46" s="162"/>
      <c r="G46" s="163"/>
      <c r="H46" s="164"/>
    </row>
    <row r="47" spans="1:24" ht="28.5" x14ac:dyDescent="0.25">
      <c r="A47" s="153" t="s">
        <v>113</v>
      </c>
      <c r="B47" s="127"/>
      <c r="C47" s="154">
        <f>D47*$B$13*12</f>
        <v>122162.16</v>
      </c>
      <c r="D47" s="128">
        <v>7.4</v>
      </c>
      <c r="E47" s="154">
        <f>$B$13*12*F47</f>
        <v>122162.16000000002</v>
      </c>
      <c r="F47" s="155">
        <v>7.4</v>
      </c>
      <c r="G47" s="157">
        <f>C47-E47</f>
        <v>0</v>
      </c>
      <c r="H47" s="130">
        <f>D47-F47</f>
        <v>0</v>
      </c>
    </row>
    <row r="48" spans="1:24" x14ac:dyDescent="0.25">
      <c r="A48" s="68" t="s">
        <v>114</v>
      </c>
      <c r="B48" s="127"/>
      <c r="C48" s="172"/>
      <c r="D48" s="173"/>
      <c r="E48" s="172"/>
      <c r="F48" s="173"/>
      <c r="G48" s="174"/>
      <c r="H48" s="175"/>
    </row>
    <row r="49" spans="1:8" x14ac:dyDescent="0.25">
      <c r="A49" s="176" t="s">
        <v>115</v>
      </c>
      <c r="B49" s="146"/>
      <c r="C49" s="146"/>
      <c r="D49" s="177"/>
      <c r="E49" s="146"/>
      <c r="F49" s="177"/>
      <c r="G49" s="178"/>
      <c r="H49" s="179"/>
    </row>
    <row r="50" spans="1:8" x14ac:dyDescent="0.25">
      <c r="A50" s="68" t="s">
        <v>116</v>
      </c>
      <c r="B50" s="127" t="s">
        <v>117</v>
      </c>
      <c r="C50" s="78"/>
      <c r="D50" s="180"/>
      <c r="E50" s="78"/>
      <c r="F50" s="180"/>
      <c r="G50" s="86"/>
      <c r="H50" s="92"/>
    </row>
    <row r="51" spans="1:8" x14ac:dyDescent="0.25">
      <c r="A51" s="181" t="s">
        <v>118</v>
      </c>
      <c r="B51" s="182" t="s">
        <v>119</v>
      </c>
      <c r="C51" s="78"/>
      <c r="D51" s="180"/>
      <c r="E51" s="78"/>
      <c r="F51" s="180"/>
      <c r="G51" s="86"/>
      <c r="H51" s="92"/>
    </row>
    <row r="52" spans="1:8" x14ac:dyDescent="0.25">
      <c r="A52" s="183" t="s">
        <v>120</v>
      </c>
      <c r="B52" s="182" t="s">
        <v>119</v>
      </c>
      <c r="C52" s="78"/>
      <c r="D52" s="180"/>
      <c r="E52" s="78"/>
      <c r="F52" s="180"/>
      <c r="G52" s="86"/>
      <c r="H52" s="92"/>
    </row>
    <row r="53" spans="1:8" x14ac:dyDescent="0.25">
      <c r="A53" s="181" t="s">
        <v>121</v>
      </c>
      <c r="B53" s="182" t="s">
        <v>119</v>
      </c>
      <c r="C53" s="78"/>
      <c r="D53" s="180"/>
      <c r="E53" s="78"/>
      <c r="F53" s="180"/>
      <c r="G53" s="86"/>
      <c r="H53" s="92"/>
    </row>
    <row r="54" spans="1:8" x14ac:dyDescent="0.25">
      <c r="A54" s="181" t="s">
        <v>122</v>
      </c>
      <c r="B54" s="182" t="s">
        <v>123</v>
      </c>
      <c r="C54" s="78"/>
      <c r="D54" s="180"/>
      <c r="E54" s="78"/>
      <c r="F54" s="180"/>
      <c r="G54" s="86"/>
      <c r="H54" s="92"/>
    </row>
    <row r="55" spans="1:8" x14ac:dyDescent="0.25">
      <c r="A55" s="181" t="s">
        <v>124</v>
      </c>
      <c r="B55" s="182" t="s">
        <v>117</v>
      </c>
      <c r="C55" s="78"/>
      <c r="D55" s="180"/>
      <c r="E55" s="78"/>
      <c r="F55" s="180"/>
      <c r="G55" s="86"/>
      <c r="H55" s="92"/>
    </row>
    <row r="56" spans="1:8" x14ac:dyDescent="0.25">
      <c r="A56" s="184" t="s">
        <v>125</v>
      </c>
      <c r="B56" s="127"/>
      <c r="C56" s="78"/>
      <c r="D56" s="180"/>
      <c r="E56" s="78"/>
      <c r="F56" s="180"/>
      <c r="G56" s="86"/>
      <c r="H56" s="92"/>
    </row>
    <row r="57" spans="1:8" x14ac:dyDescent="0.25">
      <c r="A57" s="176" t="s">
        <v>126</v>
      </c>
      <c r="B57" s="146" t="s">
        <v>117</v>
      </c>
      <c r="C57" s="78"/>
      <c r="D57" s="180"/>
      <c r="E57" s="78"/>
      <c r="F57" s="180"/>
      <c r="G57" s="86"/>
      <c r="H57" s="92"/>
    </row>
    <row r="58" spans="1:8" x14ac:dyDescent="0.25">
      <c r="A58" s="68" t="s">
        <v>127</v>
      </c>
      <c r="B58" s="127"/>
      <c r="C58" s="172"/>
      <c r="D58" s="173"/>
      <c r="E58" s="172"/>
      <c r="F58" s="173"/>
      <c r="G58" s="174"/>
      <c r="H58" s="175"/>
    </row>
    <row r="59" spans="1:8" x14ac:dyDescent="0.25">
      <c r="A59" s="176" t="s">
        <v>128</v>
      </c>
      <c r="B59" s="146"/>
      <c r="C59" s="146"/>
      <c r="D59" s="177"/>
      <c r="E59" s="146"/>
      <c r="F59" s="177"/>
      <c r="G59" s="178"/>
      <c r="H59" s="179"/>
    </row>
    <row r="60" spans="1:8" x14ac:dyDescent="0.25">
      <c r="A60" s="68" t="s">
        <v>129</v>
      </c>
      <c r="B60" s="127"/>
      <c r="C60" s="78"/>
      <c r="D60" s="180"/>
      <c r="E60" s="78"/>
      <c r="F60" s="180"/>
      <c r="G60" s="86"/>
      <c r="H60" s="92"/>
    </row>
    <row r="61" spans="1:8" x14ac:dyDescent="0.25">
      <c r="A61" s="176" t="s">
        <v>130</v>
      </c>
      <c r="B61" s="146" t="s">
        <v>117</v>
      </c>
      <c r="C61" s="78"/>
      <c r="D61" s="180"/>
      <c r="E61" s="78"/>
      <c r="F61" s="180"/>
      <c r="G61" s="86"/>
      <c r="H61" s="92"/>
    </row>
    <row r="62" spans="1:8" x14ac:dyDescent="0.25">
      <c r="A62" s="181" t="s">
        <v>131</v>
      </c>
      <c r="B62" s="182" t="s">
        <v>117</v>
      </c>
      <c r="C62" s="78"/>
      <c r="D62" s="180"/>
      <c r="E62" s="78"/>
      <c r="F62" s="180"/>
      <c r="G62" s="86"/>
      <c r="H62" s="92"/>
    </row>
    <row r="63" spans="1:8" x14ac:dyDescent="0.25">
      <c r="A63" s="181" t="s">
        <v>132</v>
      </c>
      <c r="B63" s="182" t="s">
        <v>133</v>
      </c>
      <c r="C63" s="78"/>
      <c r="D63" s="180"/>
      <c r="E63" s="78"/>
      <c r="F63" s="180"/>
      <c r="G63" s="86"/>
      <c r="H63" s="92"/>
    </row>
    <row r="64" spans="1:8" x14ac:dyDescent="0.25">
      <c r="A64" s="271" t="s">
        <v>134</v>
      </c>
      <c r="B64" s="182" t="s">
        <v>133</v>
      </c>
      <c r="C64" s="78"/>
      <c r="D64" s="180"/>
      <c r="E64" s="78"/>
      <c r="F64" s="180"/>
      <c r="G64" s="86"/>
      <c r="H64" s="92"/>
    </row>
    <row r="65" spans="1:8" x14ac:dyDescent="0.25">
      <c r="A65" s="272" t="s">
        <v>135</v>
      </c>
      <c r="B65" s="182" t="s">
        <v>136</v>
      </c>
      <c r="C65" s="78"/>
      <c r="D65" s="180"/>
      <c r="E65" s="78"/>
      <c r="F65" s="180"/>
      <c r="G65" s="86"/>
      <c r="H65" s="92"/>
    </row>
    <row r="66" spans="1:8" x14ac:dyDescent="0.25">
      <c r="A66" s="181" t="s">
        <v>122</v>
      </c>
      <c r="B66" s="182" t="s">
        <v>137</v>
      </c>
      <c r="C66" s="78"/>
      <c r="D66" s="180"/>
      <c r="E66" s="78"/>
      <c r="F66" s="180"/>
      <c r="G66" s="86"/>
      <c r="H66" s="92"/>
    </row>
    <row r="67" spans="1:8" x14ac:dyDescent="0.25">
      <c r="A67" s="181" t="s">
        <v>124</v>
      </c>
      <c r="B67" s="182" t="s">
        <v>117</v>
      </c>
      <c r="C67" s="78"/>
      <c r="D67" s="180"/>
      <c r="E67" s="78"/>
      <c r="F67" s="180"/>
      <c r="G67" s="86"/>
      <c r="H67" s="92"/>
    </row>
    <row r="68" spans="1:8" x14ac:dyDescent="0.25">
      <c r="A68" s="181" t="s">
        <v>138</v>
      </c>
      <c r="B68" s="182" t="s">
        <v>139</v>
      </c>
      <c r="C68" s="78"/>
      <c r="D68" s="180"/>
      <c r="E68" s="78"/>
      <c r="F68" s="180"/>
      <c r="G68" s="86"/>
      <c r="H68" s="92"/>
    </row>
    <row r="69" spans="1:8" x14ac:dyDescent="0.25">
      <c r="A69" s="271" t="s">
        <v>140</v>
      </c>
      <c r="B69" s="78" t="s">
        <v>117</v>
      </c>
      <c r="C69" s="78"/>
      <c r="D69" s="180"/>
      <c r="E69" s="78"/>
      <c r="F69" s="180"/>
      <c r="G69" s="86"/>
      <c r="H69" s="92"/>
    </row>
    <row r="70" spans="1:8" x14ac:dyDescent="0.25">
      <c r="A70" s="126" t="s">
        <v>141</v>
      </c>
      <c r="B70" s="127" t="s">
        <v>142</v>
      </c>
      <c r="C70" s="112">
        <f>D70*$B$13*12</f>
        <v>4127.1000000000004</v>
      </c>
      <c r="D70" s="196">
        <v>0.25</v>
      </c>
      <c r="E70" s="197">
        <f>$B$13*12*F70</f>
        <v>0</v>
      </c>
      <c r="F70" s="130">
        <v>0</v>
      </c>
      <c r="G70" s="129">
        <f>C70-E70</f>
        <v>4127.1000000000004</v>
      </c>
      <c r="H70" s="130">
        <f>D70-F70</f>
        <v>0.25</v>
      </c>
    </row>
    <row r="71" spans="1:8" x14ac:dyDescent="0.25">
      <c r="A71" s="145" t="s">
        <v>143</v>
      </c>
      <c r="B71" s="146" t="s">
        <v>144</v>
      </c>
      <c r="C71" s="103"/>
      <c r="D71" s="198"/>
      <c r="E71" s="199"/>
      <c r="F71" s="149"/>
      <c r="G71" s="135"/>
      <c r="H71" s="136"/>
    </row>
    <row r="72" spans="1:8" x14ac:dyDescent="0.25">
      <c r="A72" s="126" t="s">
        <v>145</v>
      </c>
      <c r="B72" s="127"/>
      <c r="C72" s="112">
        <f>SUM(C22:C70)</f>
        <v>435326.50799999991</v>
      </c>
      <c r="D72" s="196">
        <f>D22+D25+D27+D31+D34+D47+D70</f>
        <v>26.369999999999997</v>
      </c>
      <c r="E72" s="197">
        <f>$B$13*12*F72</f>
        <v>431199.408</v>
      </c>
      <c r="F72" s="130">
        <f>F22+F25+F27+F31+F34+F47+F70</f>
        <v>26.119999999999997</v>
      </c>
      <c r="G72" s="201">
        <f>C72-E72</f>
        <v>4127.0999999999185</v>
      </c>
      <c r="H72" s="130">
        <f>D72-F72</f>
        <v>0.25</v>
      </c>
    </row>
    <row r="73" spans="1:8" x14ac:dyDescent="0.25">
      <c r="A73" s="145" t="s">
        <v>146</v>
      </c>
      <c r="B73" s="146"/>
      <c r="C73" s="147"/>
      <c r="D73" s="203"/>
      <c r="E73" s="135"/>
      <c r="F73" s="136"/>
      <c r="G73" s="147"/>
      <c r="H73" s="149"/>
    </row>
    <row r="74" spans="1:8" x14ac:dyDescent="0.25">
      <c r="A74" s="126" t="s">
        <v>147</v>
      </c>
      <c r="B74" s="127"/>
      <c r="C74" s="112">
        <f>D74*$B$13*12</f>
        <v>65208.180000000008</v>
      </c>
      <c r="D74" s="128">
        <v>3.95</v>
      </c>
      <c r="E74" s="197">
        <f>$B$13*12*F74</f>
        <v>65208.180000000008</v>
      </c>
      <c r="F74" s="128">
        <v>3.95</v>
      </c>
      <c r="G74" s="207">
        <f>C74-E74</f>
        <v>0</v>
      </c>
      <c r="H74" s="130">
        <f>D74-F74</f>
        <v>0</v>
      </c>
    </row>
    <row r="75" spans="1:8" x14ac:dyDescent="0.25">
      <c r="A75" s="132" t="s">
        <v>148</v>
      </c>
      <c r="B75" s="78"/>
      <c r="C75" s="135"/>
      <c r="D75" s="180"/>
      <c r="E75" s="135"/>
      <c r="F75" s="180"/>
      <c r="G75" s="135"/>
      <c r="H75" s="92"/>
    </row>
    <row r="76" spans="1:8" x14ac:dyDescent="0.25">
      <c r="A76" s="145"/>
      <c r="B76" s="146"/>
      <c r="C76" s="147"/>
      <c r="D76" s="273"/>
      <c r="E76" s="147"/>
      <c r="F76" s="273"/>
      <c r="G76" s="147"/>
      <c r="H76" s="274"/>
    </row>
    <row r="77" spans="1:8" x14ac:dyDescent="0.25">
      <c r="A77" s="126" t="s">
        <v>149</v>
      </c>
      <c r="B77" s="68"/>
      <c r="C77" s="112">
        <f>C74+C72</f>
        <v>500534.68799999991</v>
      </c>
      <c r="D77" s="128">
        <f>D72+D74</f>
        <v>30.319999999999997</v>
      </c>
      <c r="E77" s="112">
        <f>E72+E74</f>
        <v>496407.58799999999</v>
      </c>
      <c r="F77" s="128">
        <f>F72+F74</f>
        <v>30.069999999999997</v>
      </c>
      <c r="G77" s="201">
        <f>C77-E77</f>
        <v>4127.0999999999185</v>
      </c>
      <c r="H77" s="130">
        <f>D77-F77</f>
        <v>0.25</v>
      </c>
    </row>
    <row r="78" spans="1:8" ht="15.75" thickBot="1" x14ac:dyDescent="0.3">
      <c r="A78" s="213" t="s">
        <v>150</v>
      </c>
      <c r="B78" s="95"/>
      <c r="C78" s="213"/>
      <c r="D78" s="275"/>
      <c r="E78" s="213"/>
      <c r="F78" s="275"/>
      <c r="G78" s="216"/>
      <c r="H78" s="97"/>
    </row>
    <row r="79" spans="1:8" ht="15.75" thickBot="1" x14ac:dyDescent="0.3">
      <c r="A79" s="218" t="s">
        <v>151</v>
      </c>
      <c r="B79" s="51"/>
      <c r="C79" s="218"/>
      <c r="D79" s="93"/>
      <c r="E79" s="218"/>
      <c r="F79" s="93"/>
      <c r="G79" s="218"/>
      <c r="H79" s="93"/>
    </row>
    <row r="80" spans="1:8" x14ac:dyDescent="0.25">
      <c r="A80" s="276"/>
      <c r="B80" s="277"/>
      <c r="C80" s="74" t="s">
        <v>152</v>
      </c>
      <c r="D80" s="278" t="s">
        <v>153</v>
      </c>
      <c r="E80" s="74" t="s">
        <v>152</v>
      </c>
      <c r="F80" s="278" t="s">
        <v>153</v>
      </c>
      <c r="G80" s="79" t="s">
        <v>152</v>
      </c>
      <c r="H80" s="80" t="s">
        <v>153</v>
      </c>
    </row>
    <row r="81" spans="1:8" x14ac:dyDescent="0.25">
      <c r="A81" s="78" t="s">
        <v>62</v>
      </c>
      <c r="B81" s="279" t="s">
        <v>63</v>
      </c>
      <c r="C81" s="78" t="s">
        <v>154</v>
      </c>
      <c r="D81" s="180" t="s">
        <v>155</v>
      </c>
      <c r="E81" s="78" t="s">
        <v>154</v>
      </c>
      <c r="F81" s="180" t="s">
        <v>155</v>
      </c>
      <c r="G81" s="86" t="s">
        <v>154</v>
      </c>
      <c r="H81" s="92" t="s">
        <v>155</v>
      </c>
    </row>
    <row r="82" spans="1:8" x14ac:dyDescent="0.25">
      <c r="A82" s="78" t="s">
        <v>67</v>
      </c>
      <c r="B82" s="279" t="s">
        <v>68</v>
      </c>
      <c r="C82" s="78" t="s">
        <v>156</v>
      </c>
      <c r="D82" s="280" t="s">
        <v>186</v>
      </c>
      <c r="E82" s="78" t="s">
        <v>156</v>
      </c>
      <c r="F82" s="280" t="s">
        <v>186</v>
      </c>
      <c r="G82" s="86" t="s">
        <v>159</v>
      </c>
      <c r="H82" s="281" t="s">
        <v>186</v>
      </c>
    </row>
    <row r="83" spans="1:8" x14ac:dyDescent="0.25">
      <c r="A83" s="91"/>
      <c r="B83" s="282"/>
      <c r="C83" s="91" t="s">
        <v>46</v>
      </c>
      <c r="D83" s="180" t="s">
        <v>74</v>
      </c>
      <c r="E83" s="91" t="s">
        <v>46</v>
      </c>
      <c r="F83" s="180" t="s">
        <v>74</v>
      </c>
      <c r="G83" s="21" t="s">
        <v>46</v>
      </c>
      <c r="H83" s="92" t="s">
        <v>74</v>
      </c>
    </row>
    <row r="84" spans="1:8" ht="15.75" thickBot="1" x14ac:dyDescent="0.3">
      <c r="A84" s="95"/>
      <c r="B84" s="283"/>
      <c r="C84" s="284" t="s">
        <v>53</v>
      </c>
      <c r="D84" s="275" t="s">
        <v>53</v>
      </c>
      <c r="E84" s="284" t="s">
        <v>53</v>
      </c>
      <c r="F84" s="275" t="s">
        <v>53</v>
      </c>
      <c r="G84" s="96" t="s">
        <v>53</v>
      </c>
      <c r="H84" s="97" t="s">
        <v>53</v>
      </c>
    </row>
    <row r="85" spans="1:8" x14ac:dyDescent="0.25">
      <c r="A85" s="285" t="s">
        <v>160</v>
      </c>
      <c r="B85" s="78" t="s">
        <v>161</v>
      </c>
      <c r="C85" s="207"/>
      <c r="D85" s="162"/>
      <c r="E85" s="207"/>
      <c r="F85" s="162"/>
      <c r="G85" s="207"/>
      <c r="H85" s="164"/>
    </row>
    <row r="86" spans="1:8" x14ac:dyDescent="0.25">
      <c r="A86" s="285" t="s">
        <v>162</v>
      </c>
      <c r="B86" s="78"/>
      <c r="C86" s="240">
        <v>42500</v>
      </c>
      <c r="D86" s="241">
        <v>0</v>
      </c>
      <c r="E86" s="240">
        <v>21946.5</v>
      </c>
      <c r="F86" s="241"/>
      <c r="G86" s="207">
        <f>C86-E86</f>
        <v>20553.5</v>
      </c>
      <c r="H86" s="206"/>
    </row>
    <row r="87" spans="1:8" ht="15.75" thickBot="1" x14ac:dyDescent="0.3">
      <c r="A87" s="243"/>
      <c r="B87" s="284"/>
      <c r="C87" s="207"/>
      <c r="D87" s="148"/>
      <c r="E87" s="207"/>
      <c r="F87" s="148"/>
      <c r="G87" s="207"/>
      <c r="H87" s="136"/>
    </row>
    <row r="88" spans="1:8" x14ac:dyDescent="0.25">
      <c r="A88" s="285" t="s">
        <v>163</v>
      </c>
      <c r="B88" s="78"/>
      <c r="C88" s="129"/>
      <c r="D88" s="136"/>
      <c r="E88" s="129"/>
      <c r="F88" s="136"/>
      <c r="G88" s="129"/>
      <c r="H88" s="245"/>
    </row>
    <row r="89" spans="1:8" x14ac:dyDescent="0.25">
      <c r="A89" s="285"/>
      <c r="B89" s="78" t="s">
        <v>164</v>
      </c>
      <c r="C89" s="240">
        <f>D89*$B$13*6</f>
        <v>134130.75</v>
      </c>
      <c r="D89" s="206">
        <v>16.25</v>
      </c>
      <c r="E89" s="240">
        <f>F89*$B$13*6</f>
        <v>134130.75</v>
      </c>
      <c r="F89" s="206">
        <v>16.25</v>
      </c>
      <c r="G89" s="207">
        <f>C89-E89</f>
        <v>0</v>
      </c>
      <c r="H89" s="206">
        <f>D89-F89</f>
        <v>0</v>
      </c>
    </row>
    <row r="90" spans="1:8" ht="15.75" thickBot="1" x14ac:dyDescent="0.3">
      <c r="A90" s="243"/>
      <c r="B90" s="284"/>
      <c r="C90" s="135"/>
      <c r="D90" s="136"/>
      <c r="E90" s="135"/>
      <c r="F90" s="136"/>
      <c r="G90" s="147"/>
      <c r="H90" s="148"/>
    </row>
    <row r="91" spans="1:8" x14ac:dyDescent="0.25">
      <c r="A91" s="286" t="s">
        <v>165</v>
      </c>
      <c r="B91" s="74"/>
      <c r="C91" s="249"/>
      <c r="D91" s="250"/>
      <c r="E91" s="249"/>
      <c r="F91" s="250"/>
      <c r="G91" s="249"/>
      <c r="H91" s="136"/>
    </row>
    <row r="92" spans="1:8" x14ac:dyDescent="0.25">
      <c r="A92" s="285" t="s">
        <v>166</v>
      </c>
      <c r="B92" s="78" t="s">
        <v>164</v>
      </c>
      <c r="C92" s="103">
        <f>D92*$B$13*12</f>
        <v>22451.424000000003</v>
      </c>
      <c r="D92" s="206">
        <v>1.36</v>
      </c>
      <c r="E92" s="103">
        <f>F92*$B$13*12</f>
        <v>22451.424000000003</v>
      </c>
      <c r="F92" s="206">
        <v>1.36</v>
      </c>
      <c r="G92" s="207">
        <f>C92-E92</f>
        <v>0</v>
      </c>
      <c r="H92" s="206">
        <f>D92-F92</f>
        <v>0</v>
      </c>
    </row>
    <row r="93" spans="1:8" ht="15.75" thickBot="1" x14ac:dyDescent="0.3">
      <c r="A93" s="243"/>
      <c r="B93" s="284"/>
      <c r="C93" s="147"/>
      <c r="D93" s="149"/>
      <c r="E93" s="147"/>
      <c r="F93" s="149"/>
      <c r="G93" s="147"/>
      <c r="H93" s="136"/>
    </row>
    <row r="94" spans="1:8" x14ac:dyDescent="0.25">
      <c r="A94" s="285" t="s">
        <v>167</v>
      </c>
      <c r="B94" s="78" t="s">
        <v>168</v>
      </c>
      <c r="C94" s="112">
        <f>D94*$B$13*12</f>
        <v>25257.851999999999</v>
      </c>
      <c r="D94" s="128">
        <v>1.53</v>
      </c>
      <c r="E94" s="103">
        <f>F94*$B$13*12</f>
        <v>24927.684000000001</v>
      </c>
      <c r="F94" s="128">
        <v>1.51</v>
      </c>
      <c r="G94" s="129">
        <f>C94-E94</f>
        <v>330.16799999999785</v>
      </c>
      <c r="H94" s="128">
        <f>D94-F94</f>
        <v>2.0000000000000018E-2</v>
      </c>
    </row>
    <row r="95" spans="1:8" ht="15.75" thickBot="1" x14ac:dyDescent="0.3">
      <c r="A95" s="285"/>
      <c r="B95" s="78"/>
      <c r="C95" s="147"/>
      <c r="D95" s="148"/>
      <c r="E95" s="147"/>
      <c r="F95" s="148"/>
      <c r="G95" s="147"/>
      <c r="H95" s="148"/>
    </row>
    <row r="96" spans="1:8" x14ac:dyDescent="0.25">
      <c r="A96" s="286" t="s">
        <v>169</v>
      </c>
      <c r="B96" s="74" t="s">
        <v>168</v>
      </c>
      <c r="C96" s="112">
        <f>D96*$B$13*12</f>
        <v>44077.428</v>
      </c>
      <c r="D96" s="128">
        <v>2.67</v>
      </c>
      <c r="E96" s="103">
        <f>F96*$B$13*12</f>
        <v>43582.176000000007</v>
      </c>
      <c r="F96" s="128">
        <v>2.64</v>
      </c>
      <c r="G96" s="207">
        <f>C96-E96</f>
        <v>495.25199999999313</v>
      </c>
      <c r="H96" s="206">
        <f>D96-F96</f>
        <v>2.9999999999999805E-2</v>
      </c>
    </row>
    <row r="97" spans="1:8" ht="15.75" thickBot="1" x14ac:dyDescent="0.3">
      <c r="A97" s="243" t="s">
        <v>170</v>
      </c>
      <c r="B97" s="284"/>
      <c r="C97" s="147"/>
      <c r="D97" s="148"/>
      <c r="E97" s="147"/>
      <c r="F97" s="148"/>
      <c r="G97" s="147"/>
      <c r="H97" s="149"/>
    </row>
    <row r="98" spans="1:8" x14ac:dyDescent="0.25">
      <c r="A98" s="126" t="s">
        <v>171</v>
      </c>
      <c r="B98" s="68"/>
      <c r="C98" s="112">
        <f>C89+C92+C94+C96+C86</f>
        <v>268417.45400000003</v>
      </c>
      <c r="D98" s="241">
        <f>D86+D89+D94+D96+D92</f>
        <v>21.810000000000002</v>
      </c>
      <c r="E98" s="103">
        <f>E86+E89+E92+E94+E96</f>
        <v>247038.53400000001</v>
      </c>
      <c r="F98" s="241">
        <f>F86+F89+F94+F96+F92</f>
        <v>21.76</v>
      </c>
      <c r="G98" s="242">
        <f>G86+G89+G94+G96+G92</f>
        <v>21378.919999999991</v>
      </c>
      <c r="H98" s="206">
        <f>H86+H89+H94+H96+H92</f>
        <v>4.9999999999999822E-2</v>
      </c>
    </row>
    <row r="99" spans="1:8" ht="15.75" thickBot="1" x14ac:dyDescent="0.3">
      <c r="A99" s="213" t="s">
        <v>172</v>
      </c>
      <c r="B99" s="95"/>
      <c r="C99" s="213"/>
      <c r="D99" s="275"/>
      <c r="E99" s="213"/>
      <c r="F99" s="275"/>
      <c r="G99" s="216"/>
      <c r="H99" s="97"/>
    </row>
    <row r="100" spans="1:8" x14ac:dyDescent="0.25">
      <c r="A100" s="218"/>
      <c r="B100" s="51"/>
      <c r="C100" s="251"/>
      <c r="D100" s="218"/>
      <c r="E100" s="287"/>
      <c r="G100" s="260"/>
    </row>
    <row r="101" spans="1:8" x14ac:dyDescent="0.25">
      <c r="E101" s="260"/>
      <c r="H101" s="300"/>
    </row>
    <row r="102" spans="1:8" x14ac:dyDescent="0.25">
      <c r="G102" s="260"/>
    </row>
    <row r="103" spans="1:8" ht="15.75" x14ac:dyDescent="0.25">
      <c r="A103" s="123"/>
      <c r="B103"/>
      <c r="C103" s="268" t="s">
        <v>173</v>
      </c>
      <c r="D103" s="268"/>
      <c r="E103" s="268"/>
      <c r="F103" s="268"/>
    </row>
    <row r="104" spans="1:8" ht="15.75" x14ac:dyDescent="0.25">
      <c r="A104" s="254"/>
      <c r="B104"/>
      <c r="C104" s="269" t="s">
        <v>174</v>
      </c>
      <c r="D104" s="269"/>
      <c r="E104" s="269"/>
      <c r="F104" s="269"/>
    </row>
    <row r="105" spans="1:8" ht="15.75" x14ac:dyDescent="0.25">
      <c r="A105" s="139"/>
      <c r="B105"/>
      <c r="C105"/>
      <c r="D105"/>
      <c r="E105"/>
      <c r="F105"/>
    </row>
    <row r="106" spans="1:8" ht="15.75" x14ac:dyDescent="0.25">
      <c r="A106" s="256"/>
      <c r="B106" s="256"/>
      <c r="C106" s="140" t="s">
        <v>91</v>
      </c>
      <c r="D106" s="140"/>
      <c r="E106"/>
      <c r="F106"/>
    </row>
    <row r="107" spans="1:8" ht="15.75" x14ac:dyDescent="0.25">
      <c r="A107" s="143"/>
      <c r="B107"/>
      <c r="C107" s="142" t="s">
        <v>94</v>
      </c>
      <c r="D107" s="142"/>
      <c r="E107" s="142"/>
      <c r="F107" s="142"/>
    </row>
    <row r="108" spans="1:8" x14ac:dyDescent="0.25">
      <c r="C108"/>
      <c r="D108"/>
      <c r="E108"/>
      <c r="F108"/>
    </row>
  </sheetData>
  <mergeCells count="19">
    <mergeCell ref="C107:F107"/>
    <mergeCell ref="T11:AC11"/>
    <mergeCell ref="C17:D17"/>
    <mergeCell ref="E17:F17"/>
    <mergeCell ref="G17:H17"/>
    <mergeCell ref="V30:Y30"/>
    <mergeCell ref="A106:B106"/>
    <mergeCell ref="A7:D7"/>
    <mergeCell ref="K7:AC7"/>
    <mergeCell ref="A8:D8"/>
    <mergeCell ref="K8:AC8"/>
    <mergeCell ref="A9:E9"/>
    <mergeCell ref="K9:AC9"/>
    <mergeCell ref="B4:C4"/>
    <mergeCell ref="K4:AC4"/>
    <mergeCell ref="A5:D5"/>
    <mergeCell ref="K5:AC5"/>
    <mergeCell ref="A6:D6"/>
    <mergeCell ref="K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29</vt:lpstr>
      <vt:lpstr>31</vt:lpstr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2021-06-29T03:17:12Z</dcterms:created>
  <dcterms:modified xsi:type="dcterms:W3CDTF">2021-07-19T07:00:38Z</dcterms:modified>
</cp:coreProperties>
</file>