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9;31;33\"/>
    </mc:Choice>
  </mc:AlternateContent>
  <bookViews>
    <workbookView xWindow="0" yWindow="0" windowWidth="6885" windowHeight="762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D100" i="1"/>
  <c r="H98" i="1"/>
  <c r="E98" i="1"/>
  <c r="C98" i="1"/>
  <c r="G98" i="1" s="1"/>
  <c r="H96" i="1"/>
  <c r="E96" i="1"/>
  <c r="C96" i="1"/>
  <c r="G96" i="1" s="1"/>
  <c r="H94" i="1"/>
  <c r="E94" i="1"/>
  <c r="C94" i="1"/>
  <c r="G94" i="1" s="1"/>
  <c r="H91" i="1"/>
  <c r="H100" i="1" s="1"/>
  <c r="E91" i="1"/>
  <c r="E100" i="1" s="1"/>
  <c r="C91" i="1"/>
  <c r="C100" i="1" s="1"/>
  <c r="G88" i="1"/>
  <c r="E76" i="1"/>
  <c r="C76" i="1"/>
  <c r="F74" i="1"/>
  <c r="F79" i="1" s="1"/>
  <c r="D74" i="1"/>
  <c r="D79" i="1" s="1"/>
  <c r="H72" i="1"/>
  <c r="H74" i="1" s="1"/>
  <c r="E72" i="1"/>
  <c r="C72" i="1"/>
  <c r="G72" i="1" s="1"/>
  <c r="E49" i="1"/>
  <c r="C49" i="1"/>
  <c r="E36" i="1"/>
  <c r="C36" i="1"/>
  <c r="E33" i="1"/>
  <c r="C33" i="1"/>
  <c r="E29" i="1"/>
  <c r="C29" i="1"/>
  <c r="E27" i="1"/>
  <c r="C27" i="1"/>
  <c r="AC26" i="1"/>
  <c r="AB26" i="1"/>
  <c r="Z26" i="1"/>
  <c r="Y26" i="1"/>
  <c r="X26" i="1"/>
  <c r="V26" i="1"/>
  <c r="U26" i="1"/>
  <c r="T26" i="1"/>
  <c r="S26" i="1"/>
  <c r="R26" i="1"/>
  <c r="Q26" i="1"/>
  <c r="P26" i="1"/>
  <c r="O26" i="1"/>
  <c r="N26" i="1"/>
  <c r="M26" i="1"/>
  <c r="F25" i="1"/>
  <c r="E25" i="1"/>
  <c r="D25" i="1"/>
  <c r="C25" i="1"/>
  <c r="AA24" i="1"/>
  <c r="AA26" i="1" s="1"/>
  <c r="W24" i="1"/>
  <c r="W26" i="1" s="1"/>
  <c r="L24" i="1"/>
  <c r="L26" i="1" s="1"/>
  <c r="AD22" i="1"/>
  <c r="AD21" i="1"/>
  <c r="AD26" i="1" l="1"/>
  <c r="G100" i="1"/>
  <c r="H79" i="1"/>
  <c r="AD24" i="1"/>
  <c r="C74" i="1"/>
  <c r="C79" i="1" s="1"/>
  <c r="E74" i="1"/>
  <c r="E79" i="1" s="1"/>
  <c r="E102" i="1" s="1"/>
  <c r="G91" i="1"/>
  <c r="G79" i="1" l="1"/>
  <c r="C102" i="1"/>
  <c r="I104" i="1"/>
</calcChain>
</file>

<file path=xl/sharedStrings.xml><?xml version="1.0" encoding="utf-8"?>
<sst xmlns="http://schemas.openxmlformats.org/spreadsheetml/2006/main" count="257" uniqueCount="175">
  <si>
    <t>ПРИЛОЖЕНИЕ №5</t>
  </si>
  <si>
    <t>к Договору управления многоквартирного</t>
  </si>
  <si>
    <t>дома ул.Солнечная 29</t>
  </si>
  <si>
    <t xml:space="preserve">                                                                  </t>
  </si>
  <si>
    <t>Отчет</t>
  </si>
  <si>
    <t xml:space="preserve">             Отчет </t>
  </si>
  <si>
    <t xml:space="preserve">                                                управляющей организации</t>
  </si>
  <si>
    <t>управляющей организации</t>
  </si>
  <si>
    <t xml:space="preserve">                                  ООО "Управляющая компания "Да Винчи"</t>
  </si>
  <si>
    <t xml:space="preserve">                                  </t>
  </si>
  <si>
    <t>ООО "Управляющая компания "Да Винчи"</t>
  </si>
  <si>
    <t xml:space="preserve">                           о деятельности за отчетный период с 01.12.2020г. по 31.12.2020г.</t>
  </si>
  <si>
    <t xml:space="preserve">                           </t>
  </si>
  <si>
    <t>о деятельности за отчетный период с 01.01.2020г. по 31.12.2020г.</t>
  </si>
  <si>
    <t xml:space="preserve">                     по многоквартирному дому, расположенному по адресу:  ул.Солнечная 29</t>
  </si>
  <si>
    <t xml:space="preserve">                     по многоквартирному дому, расположенному по адресу:  Солнечная 29</t>
  </si>
  <si>
    <t xml:space="preserve"> по многоквартирному дому, расположенному по адресу:  ул.Солнечная 29</t>
  </si>
  <si>
    <t xml:space="preserve">          Отчет по затратам на  содержанию и текущий ремонт общего имущества  многоквартирного  дома за 2020г.</t>
  </si>
  <si>
    <t>Отчет по затратам на  содержанию и текущий ремонт общего имущества  многоквартирного  дома за 2020г.</t>
  </si>
  <si>
    <t xml:space="preserve">Общая  площадь </t>
  </si>
  <si>
    <t>помещений, всего кв.м</t>
  </si>
  <si>
    <t xml:space="preserve">Текущее </t>
  </si>
  <si>
    <t>Дополн.</t>
  </si>
  <si>
    <t>ГВ</t>
  </si>
  <si>
    <t>Отведение</t>
  </si>
  <si>
    <t>ХВ</t>
  </si>
  <si>
    <t>Э/эн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</si>
  <si>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</si>
  <si>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</si>
  <si>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</si>
  <si>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</si>
  <si>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</si>
  <si>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</si>
  <si>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на СОИ</t>
  </si>
  <si>
    <t>сточных вод</t>
  </si>
  <si>
    <t>Гор.вода</t>
  </si>
  <si>
    <t>Хол.вода</t>
  </si>
  <si>
    <t>Водоотвед</t>
  </si>
  <si>
    <t>эл/энергия</t>
  </si>
  <si>
    <t>отопление</t>
  </si>
  <si>
    <t>антенна</t>
  </si>
  <si>
    <t>тко</t>
  </si>
  <si>
    <t>целев.</t>
  </si>
  <si>
    <t>домофон</t>
  </si>
  <si>
    <t>очист.систем</t>
  </si>
  <si>
    <t>жилых помещений</t>
  </si>
  <si>
    <t xml:space="preserve"> </t>
  </si>
  <si>
    <t>(теплоносит)</t>
  </si>
  <si>
    <t>(подогрев)</t>
  </si>
  <si>
    <t>Всего,</t>
  </si>
  <si>
    <t>(теплон.)</t>
  </si>
  <si>
    <t>сбор</t>
  </si>
  <si>
    <t>нежилых помещений</t>
  </si>
  <si>
    <t>руб.</t>
  </si>
  <si>
    <t>руб</t>
  </si>
  <si>
    <t>Количество этажей, шт</t>
  </si>
  <si>
    <t>I</t>
  </si>
  <si>
    <t>Остаток д/ср-в на 01.01.2020</t>
  </si>
  <si>
    <t>Количество подъездов, шт</t>
  </si>
  <si>
    <t>ПЛАН</t>
  </si>
  <si>
    <t>ФАКТ</t>
  </si>
  <si>
    <t>ОТКЛОНЕНИЕ</t>
  </si>
  <si>
    <t>Перечень видов</t>
  </si>
  <si>
    <t>Периодичность выполнения работ,</t>
  </si>
  <si>
    <t xml:space="preserve">Сумма </t>
  </si>
  <si>
    <t xml:space="preserve">Тариф на </t>
  </si>
  <si>
    <t>Задолженность на 01.01.2020г.</t>
  </si>
  <si>
    <t>работ и услуг</t>
  </si>
  <si>
    <t>оказания услуг</t>
  </si>
  <si>
    <t>затрат</t>
  </si>
  <si>
    <t xml:space="preserve"> 1м2 
площади </t>
  </si>
  <si>
    <t xml:space="preserve"> 1 м2 
площади </t>
  </si>
  <si>
    <t xml:space="preserve"> 1 м2
 площади </t>
  </si>
  <si>
    <t>Начислено  с 01.01.20 по 31.12.20</t>
  </si>
  <si>
    <t>помещений,</t>
  </si>
  <si>
    <t>Оплачено  с 01.01.20 по 31.12.20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</si>
  <si>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</si>
  <si>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</si>
  <si>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</si>
  <si>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Задолженность на 01.01.2021г.</t>
  </si>
  <si>
    <t>2. Техническое обслуживание  конструктивных элементов многоквартирного дома</t>
  </si>
  <si>
    <t>Выполнено работ (оказано услуг)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</si>
  <si>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</si>
  <si>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</si>
  <si>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</si>
  <si>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 xml:space="preserve"> Управляющая организация</t>
  </si>
  <si>
    <t>диспетчерское</t>
  </si>
  <si>
    <t xml:space="preserve">водоотведения, теплоснабжения и </t>
  </si>
  <si>
    <t xml:space="preserve"> ООО "УК"Да Винчи"</t>
  </si>
  <si>
    <t>обслуживание</t>
  </si>
  <si>
    <t>электроснабжения</t>
  </si>
  <si>
    <r>
      <t>Директор _______________________/</t>
    </r>
    <r>
      <rPr>
        <b/>
        <sz val="12"/>
        <color theme="1"/>
        <rFont val="Times New Roman"/>
        <family val="1"/>
        <charset val="204"/>
      </rPr>
      <t>А.А.Юдаков</t>
    </r>
    <r>
      <rPr>
        <sz val="12"/>
        <color theme="1"/>
        <rFont val="Times New Roman"/>
        <family val="1"/>
        <charset val="204"/>
      </rPr>
      <t>/</t>
    </r>
  </si>
  <si>
    <t>4. Обслуживание</t>
  </si>
  <si>
    <t>Ежемесячно</t>
  </si>
  <si>
    <t>М.П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</si>
  <si>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</si>
  <si>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</si>
  <si>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</si>
  <si>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</si>
  <si>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3этажа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</si>
  <si>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</si>
  <si>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</si>
  <si>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</si>
  <si>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</si>
  <si>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</si>
  <si>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</si>
  <si>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</si>
  <si>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2 раза в год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</si>
  <si>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</si>
  <si>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</si>
  <si>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</si>
  <si>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</si>
  <si>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</si>
  <si>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</si>
  <si>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</si>
  <si>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</si>
  <si>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</si>
  <si>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6 раз в неделю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</si>
  <si>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</si>
  <si>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</si>
  <si>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</si>
  <si>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</si>
  <si>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</si>
  <si>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</si>
  <si>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</si>
  <si>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</si>
  <si>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</si>
  <si>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</si>
  <si>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</si>
  <si>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</si>
  <si>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</si>
  <si>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</si>
  <si>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</si>
  <si>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</si>
  <si>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</si>
  <si>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</si>
  <si>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</si>
  <si>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 раз в  месяц</t>
  </si>
  <si>
    <t>Уборка входов в подвал</t>
  </si>
  <si>
    <t>1 раз в неделю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</si>
  <si>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</si>
  <si>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</si>
  <si>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</si>
  <si>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</si>
  <si>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</si>
  <si>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</si>
  <si>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</si>
  <si>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</si>
  <si>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</si>
  <si>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</si>
  <si>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</si>
  <si>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</si>
  <si>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Стоимость</t>
  </si>
  <si>
    <t>Цена работ,</t>
  </si>
  <si>
    <t>работ,услуг</t>
  </si>
  <si>
    <t xml:space="preserve">услуг в месяц  </t>
  </si>
  <si>
    <t xml:space="preserve"> в год,</t>
  </si>
  <si>
    <t xml:space="preserve">на 1кв.м
 площади </t>
  </si>
  <si>
    <t xml:space="preserve">на 1кв.м 
площади </t>
  </si>
  <si>
    <t>в месяц,</t>
  </si>
  <si>
    <t>1. Механизированная уборка придомовой</t>
  </si>
  <si>
    <t>В зимний период</t>
  </si>
  <si>
    <t>территории с вывозом снега на отвал</t>
  </si>
  <si>
    <t>2. Услуги охранного предприятия</t>
  </si>
  <si>
    <t>Круглосуточно</t>
  </si>
  <si>
    <t>3. Техническое обслуживание шлагбаумов,</t>
  </si>
  <si>
    <t>калиток, видеонаблюдения</t>
  </si>
  <si>
    <t>4.  Обслуживание фонтана</t>
  </si>
  <si>
    <t>Период: Май - Сентябрь</t>
  </si>
  <si>
    <t>5. Обслуживание газонов и зеленых</t>
  </si>
  <si>
    <t xml:space="preserve">    насаждений</t>
  </si>
  <si>
    <t xml:space="preserve">Всего стоимость </t>
  </si>
  <si>
    <t>дополнительных работ (услуг)</t>
  </si>
  <si>
    <t>Управляющая организация</t>
  </si>
  <si>
    <t>ООО "УК"Да Винчи"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</si>
</sst>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164" fontId="7" fillId="0" borderId="7" xfId="0" applyNumberFormat="1" applyFont="1" applyBorder="1"/>
    <xf numFmtId="0" fontId="7" fillId="0" borderId="8" xfId="0" applyFont="1" applyBorder="1"/>
    <xf numFmtId="0" fontId="7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5" xfId="0" applyFont="1" applyBorder="1"/>
    <xf numFmtId="164" fontId="7" fillId="0" borderId="16" xfId="0" applyNumberFormat="1" applyFont="1" applyBorder="1"/>
    <xf numFmtId="0" fontId="7" fillId="0" borderId="17" xfId="0" applyFont="1" applyBorder="1"/>
    <xf numFmtId="0" fontId="7" fillId="0" borderId="18" xfId="0" applyFont="1" applyBorder="1"/>
    <xf numFmtId="0" fontId="3" fillId="0" borderId="11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7" fillId="0" borderId="21" xfId="0" applyFont="1" applyBorder="1"/>
    <xf numFmtId="0" fontId="3" fillId="0" borderId="20" xfId="0" applyFont="1" applyBorder="1"/>
    <xf numFmtId="0" fontId="5" fillId="0" borderId="22" xfId="0" applyFont="1" applyBorder="1" applyAlignment="1">
      <alignment horizontal="center"/>
    </xf>
    <xf numFmtId="0" fontId="3" fillId="0" borderId="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7" fillId="0" borderId="16" xfId="0" applyFont="1" applyBorder="1"/>
    <xf numFmtId="0" fontId="7" fillId="0" borderId="0" xfId="0" applyFont="1" applyBorder="1"/>
    <xf numFmtId="0" fontId="7" fillId="0" borderId="19" xfId="0" applyFont="1" applyBorder="1"/>
    <xf numFmtId="0" fontId="5" fillId="0" borderId="23" xfId="0" applyFont="1" applyBorder="1"/>
    <xf numFmtId="0" fontId="5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6" fillId="0" borderId="29" xfId="0" applyFont="1" applyBorder="1" applyAlignment="1">
      <alignment horizontal="right"/>
    </xf>
    <xf numFmtId="0" fontId="6" fillId="0" borderId="30" xfId="0" applyFont="1" applyBorder="1"/>
    <xf numFmtId="2" fontId="6" fillId="0" borderId="31" xfId="0" applyNumberFormat="1" applyFont="1" applyBorder="1"/>
    <xf numFmtId="0" fontId="5" fillId="0" borderId="31" xfId="0" applyFont="1" applyBorder="1"/>
    <xf numFmtId="2" fontId="5" fillId="0" borderId="31" xfId="0" applyNumberFormat="1" applyFont="1" applyBorder="1"/>
    <xf numFmtId="0" fontId="5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7" fillId="0" borderId="35" xfId="0" applyFont="1" applyBorder="1"/>
    <xf numFmtId="0" fontId="5" fillId="0" borderId="30" xfId="0" applyFont="1" applyBorder="1"/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/>
    <xf numFmtId="0" fontId="3" fillId="0" borderId="36" xfId="0" applyFont="1" applyBorder="1"/>
    <xf numFmtId="0" fontId="3" fillId="0" borderId="37" xfId="0" applyFont="1" applyBorder="1"/>
    <xf numFmtId="0" fontId="7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/>
    <xf numFmtId="0" fontId="5" fillId="0" borderId="30" xfId="2" applyFont="1" applyBorder="1"/>
    <xf numFmtId="2" fontId="5" fillId="0" borderId="26" xfId="0" applyNumberFormat="1" applyFont="1" applyBorder="1"/>
    <xf numFmtId="2" fontId="0" fillId="0" borderId="0" xfId="0" applyNumberFormat="1"/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5" fillId="0" borderId="36" xfId="0" applyNumberFormat="1" applyFont="1" applyFill="1" applyBorder="1"/>
    <xf numFmtId="2" fontId="5" fillId="0" borderId="37" xfId="0" applyNumberFormat="1" applyFont="1" applyFill="1" applyBorder="1"/>
    <xf numFmtId="0" fontId="7" fillId="0" borderId="38" xfId="0" applyFont="1" applyBorder="1"/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38" xfId="3" applyFont="1" applyFill="1" applyBorder="1" applyAlignment="1">
      <alignment horizontal="left" vertical="center" wrapText="1"/>
    </xf>
    <xf numFmtId="0" fontId="12" fillId="2" borderId="38" xfId="3" applyFont="1" applyFill="1" applyBorder="1" applyAlignment="1">
      <alignment horizontal="center" vertical="top" wrapText="1"/>
    </xf>
    <xf numFmtId="164" fontId="11" fillId="0" borderId="2" xfId="3" applyNumberFormat="1" applyFont="1" applyFill="1" applyBorder="1" applyAlignment="1">
      <alignment horizontal="center" vertical="center" wrapText="1"/>
    </xf>
    <xf numFmtId="2" fontId="11" fillId="0" borderId="42" xfId="3" applyNumberFormat="1" applyFont="1" applyFill="1" applyBorder="1" applyAlignment="1">
      <alignment horizontal="center" vertical="center" wrapText="1"/>
    </xf>
    <xf numFmtId="164" fontId="11" fillId="0" borderId="6" xfId="3" applyNumberFormat="1" applyFont="1" applyFill="1" applyBorder="1" applyAlignment="1">
      <alignment horizontal="center" vertical="center" wrapText="1"/>
    </xf>
    <xf numFmtId="2" fontId="11" fillId="0" borderId="43" xfId="3" applyNumberFormat="1" applyFont="1" applyFill="1" applyBorder="1" applyAlignment="1">
      <alignment horizontal="center" vertical="center" wrapText="1"/>
    </xf>
    <xf numFmtId="0" fontId="12" fillId="2" borderId="35" xfId="3" applyFont="1" applyFill="1" applyBorder="1" applyAlignment="1">
      <alignment horizontal="center" vertical="top" wrapText="1"/>
    </xf>
    <xf numFmtId="2" fontId="11" fillId="0" borderId="15" xfId="3" applyNumberFormat="1" applyFont="1" applyFill="1" applyBorder="1" applyAlignment="1">
      <alignment horizontal="center" vertical="center" wrapText="1"/>
    </xf>
    <xf numFmtId="2" fontId="11" fillId="0" borderId="44" xfId="3" applyNumberFormat="1" applyFont="1" applyFill="1" applyBorder="1" applyAlignment="1">
      <alignment horizontal="center" vertical="center" wrapText="1"/>
    </xf>
    <xf numFmtId="0" fontId="11" fillId="0" borderId="35" xfId="3" applyFont="1" applyFill="1" applyBorder="1" applyAlignment="1">
      <alignment horizontal="left" vertical="center" wrapText="1"/>
    </xf>
    <xf numFmtId="0" fontId="13" fillId="0" borderId="45" xfId="0" applyFont="1" applyBorder="1" applyAlignment="1">
      <alignment vertical="center"/>
    </xf>
    <xf numFmtId="164" fontId="11" fillId="0" borderId="25" xfId="3" applyNumberFormat="1" applyFont="1" applyFill="1" applyBorder="1" applyAlignment="1">
      <alignment horizontal="center" vertical="center" wrapText="1"/>
    </xf>
    <xf numFmtId="2" fontId="11" fillId="0" borderId="37" xfId="3" applyNumberFormat="1" applyFont="1" applyFill="1" applyBorder="1" applyAlignment="1">
      <alignment horizontal="center" vertical="center" wrapText="1"/>
    </xf>
    <xf numFmtId="164" fontId="11" fillId="0" borderId="15" xfId="3" applyNumberFormat="1" applyFont="1" applyFill="1" applyBorder="1" applyAlignment="1">
      <alignment horizontal="center" vertical="center" wrapText="1"/>
    </xf>
    <xf numFmtId="0" fontId="5" fillId="0" borderId="46" xfId="0" applyFont="1" applyBorder="1"/>
    <xf numFmtId="0" fontId="5" fillId="0" borderId="47" xfId="0" applyFont="1" applyBorder="1"/>
    <xf numFmtId="2" fontId="5" fillId="0" borderId="48" xfId="0" applyNumberFormat="1" applyFont="1" applyBorder="1" applyAlignment="1">
      <alignment horizontal="right"/>
    </xf>
    <xf numFmtId="2" fontId="7" fillId="0" borderId="48" xfId="0" applyNumberFormat="1" applyFont="1" applyBorder="1" applyAlignment="1">
      <alignment horizontal="right"/>
    </xf>
    <xf numFmtId="2" fontId="5" fillId="0" borderId="48" xfId="0" applyNumberFormat="1" applyFont="1" applyBorder="1"/>
    <xf numFmtId="2" fontId="5" fillId="0" borderId="49" xfId="0" applyNumberFormat="1" applyFont="1" applyBorder="1"/>
    <xf numFmtId="0" fontId="3" fillId="0" borderId="48" xfId="0" applyFont="1" applyBorder="1"/>
    <xf numFmtId="0" fontId="3" fillId="0" borderId="50" xfId="0" applyFont="1" applyBorder="1"/>
    <xf numFmtId="2" fontId="13" fillId="0" borderId="25" xfId="0" applyNumberFormat="1" applyFont="1" applyBorder="1" applyAlignment="1">
      <alignment horizontal="center" vertical="center"/>
    </xf>
    <xf numFmtId="2" fontId="14" fillId="0" borderId="15" xfId="3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/>
    <xf numFmtId="2" fontId="15" fillId="0" borderId="0" xfId="0" applyNumberFormat="1" applyFont="1" applyBorder="1"/>
    <xf numFmtId="0" fontId="16" fillId="0" borderId="35" xfId="0" applyFont="1" applyBorder="1"/>
    <xf numFmtId="0" fontId="7" fillId="0" borderId="35" xfId="0" applyFont="1" applyBorder="1" applyAlignment="1">
      <alignment horizontal="center"/>
    </xf>
    <xf numFmtId="2" fontId="16" fillId="0" borderId="44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6" fillId="0" borderId="38" xfId="0" applyFont="1" applyBorder="1"/>
    <xf numFmtId="0" fontId="16" fillId="0" borderId="3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5" fillId="2" borderId="0" xfId="0" applyFont="1" applyFill="1" applyBorder="1"/>
    <xf numFmtId="0" fontId="16" fillId="0" borderId="51" xfId="0" applyFont="1" applyBorder="1"/>
    <xf numFmtId="0" fontId="7" fillId="0" borderId="5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/>
    <xf numFmtId="0" fontId="11" fillId="0" borderId="45" xfId="3" applyFont="1" applyFill="1" applyBorder="1" applyAlignment="1">
      <alignment horizontal="left" vertical="center" wrapText="1"/>
    </xf>
    <xf numFmtId="164" fontId="11" fillId="0" borderId="25" xfId="3" applyNumberFormat="1" applyFont="1" applyFill="1" applyBorder="1" applyAlignment="1">
      <alignment horizontal="center" wrapText="1"/>
    </xf>
    <xf numFmtId="2" fontId="16" fillId="0" borderId="37" xfId="0" applyNumberFormat="1" applyFont="1" applyBorder="1" applyAlignment="1">
      <alignment horizontal="center"/>
    </xf>
    <xf numFmtId="164" fontId="11" fillId="0" borderId="52" xfId="3" applyNumberFormat="1" applyFont="1" applyFill="1" applyBorder="1" applyAlignment="1">
      <alignment horizontal="center" wrapText="1"/>
    </xf>
    <xf numFmtId="164" fontId="16" fillId="0" borderId="25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7" fillId="0" borderId="53" xfId="0" applyFont="1" applyBorder="1"/>
    <xf numFmtId="0" fontId="3" fillId="0" borderId="35" xfId="0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54" xfId="0" applyFont="1" applyBorder="1"/>
    <xf numFmtId="0" fontId="3" fillId="0" borderId="51" xfId="0" applyFont="1" applyBorder="1" applyAlignment="1">
      <alignment horizontal="center"/>
    </xf>
    <xf numFmtId="0" fontId="3" fillId="0" borderId="35" xfId="0" applyFont="1" applyBorder="1"/>
    <xf numFmtId="0" fontId="3" fillId="0" borderId="51" xfId="0" applyFont="1" applyBorder="1"/>
    <xf numFmtId="0" fontId="3" fillId="0" borderId="38" xfId="0" applyFont="1" applyBorder="1" applyAlignment="1">
      <alignment horizontal="center"/>
    </xf>
    <xf numFmtId="0" fontId="3" fillId="0" borderId="0" xfId="0" applyFont="1" applyBorder="1"/>
    <xf numFmtId="0" fontId="3" fillId="0" borderId="38" xfId="0" applyFont="1" applyBorder="1"/>
    <xf numFmtId="164" fontId="7" fillId="0" borderId="35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51" xfId="0" applyFont="1" applyBorder="1"/>
    <xf numFmtId="0" fontId="7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5" xfId="0" applyFont="1" applyBorder="1"/>
    <xf numFmtId="0" fontId="7" fillId="0" borderId="35" xfId="0" applyFont="1" applyBorder="1" applyAlignment="1">
      <alignment horizontal="left"/>
    </xf>
    <xf numFmtId="0" fontId="19" fillId="0" borderId="51" xfId="0" applyFont="1" applyBorder="1"/>
    <xf numFmtId="0" fontId="19" fillId="0" borderId="5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164" fontId="11" fillId="0" borderId="15" xfId="3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164" fontId="11" fillId="0" borderId="21" xfId="3" applyNumberFormat="1" applyFont="1" applyFill="1" applyBorder="1" applyAlignment="1">
      <alignment horizontal="center" vertical="center" wrapText="1"/>
    </xf>
    <xf numFmtId="0" fontId="20" fillId="0" borderId="35" xfId="0" applyFont="1" applyBorder="1"/>
    <xf numFmtId="2" fontId="16" fillId="0" borderId="15" xfId="0" applyNumberFormat="1" applyFont="1" applyBorder="1" applyAlignment="1">
      <alignment horizontal="center"/>
    </xf>
    <xf numFmtId="0" fontId="20" fillId="0" borderId="51" xfId="0" applyFont="1" applyBorder="1"/>
    <xf numFmtId="0" fontId="16" fillId="0" borderId="8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164" fontId="11" fillId="0" borderId="6" xfId="3" applyNumberFormat="1" applyFont="1" applyFill="1" applyBorder="1" applyAlignment="1">
      <alignment horizontal="center" wrapText="1"/>
    </xf>
    <xf numFmtId="2" fontId="16" fillId="0" borderId="19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19" fillId="0" borderId="35" xfId="0" applyFont="1" applyBorder="1"/>
    <xf numFmtId="0" fontId="16" fillId="0" borderId="40" xfId="0" applyFont="1" applyBorder="1"/>
    <xf numFmtId="0" fontId="19" fillId="0" borderId="40" xfId="0" applyFont="1" applyBorder="1"/>
    <xf numFmtId="0" fontId="19" fillId="0" borderId="56" xfId="0" applyFont="1" applyBorder="1" applyAlignment="1">
      <alignment horizontal="center"/>
    </xf>
    <xf numFmtId="0" fontId="16" fillId="0" borderId="41" xfId="0" applyFont="1" applyBorder="1"/>
    <xf numFmtId="0" fontId="19" fillId="0" borderId="23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38" xfId="0" applyFont="1" applyBorder="1"/>
    <xf numFmtId="0" fontId="21" fillId="0" borderId="38" xfId="0" applyFont="1" applyBorder="1"/>
    <xf numFmtId="0" fontId="21" fillId="0" borderId="6" xfId="0" applyFont="1" applyBorder="1"/>
    <xf numFmtId="0" fontId="21" fillId="0" borderId="4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2" fontId="19" fillId="0" borderId="43" xfId="0" applyNumberFormat="1" applyFont="1" applyBorder="1" applyAlignment="1">
      <alignment horizontal="center"/>
    </xf>
    <xf numFmtId="43" fontId="11" fillId="0" borderId="6" xfId="1" applyFont="1" applyFill="1" applyBorder="1" applyAlignment="1">
      <alignment horizontal="center" vertical="center" wrapText="1"/>
    </xf>
    <xf numFmtId="2" fontId="16" fillId="0" borderId="4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4" fontId="7" fillId="0" borderId="0" xfId="0" applyNumberFormat="1" applyFont="1" applyBorder="1"/>
    <xf numFmtId="2" fontId="19" fillId="0" borderId="0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Fill="1" applyBorder="1"/>
    <xf numFmtId="0" fontId="18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tabSelected="1" topLeftCell="C7" workbookViewId="0">
      <selection sqref="A1:XFD1048576"/>
    </sheetView>
  </sheetViews>
  <sheetFormatPr defaultRowHeight="15" x14ac:dyDescent="0.25"/>
  <cols>
    <col min="1" max="1" width="46.5703125" customWidth="1"/>
    <col min="2" max="2" width="43.42578125" customWidth="1"/>
    <col min="3" max="3" width="13.42578125" customWidth="1"/>
    <col min="4" max="4" width="11.7109375" customWidth="1"/>
    <col min="5" max="5" width="13.28515625" customWidth="1"/>
    <col min="6" max="6" width="11.7109375" customWidth="1"/>
    <col min="7" max="7" width="13.28515625" customWidth="1"/>
    <col min="8" max="8" width="11.7109375" customWidth="1"/>
    <col min="10" max="10" width="8.85546875" customWidth="1"/>
    <col min="11" max="11" width="35.7109375" customWidth="1"/>
    <col min="12" max="12" width="15" customWidth="1"/>
    <col min="13" max="13" width="14.28515625" customWidth="1"/>
    <col min="14" max="14" width="13.42578125" customWidth="1"/>
    <col min="15" max="15" width="15.42578125" customWidth="1"/>
    <col min="16" max="16" width="15.85546875" customWidth="1"/>
    <col min="17" max="17" width="13.85546875" customWidth="1"/>
    <col min="18" max="18" width="13" customWidth="1"/>
    <col min="19" max="19" width="13.42578125" customWidth="1"/>
    <col min="20" max="20" width="12.5703125" customWidth="1"/>
    <col min="21" max="21" width="11.42578125" customWidth="1"/>
    <col min="22" max="22" width="11.140625" customWidth="1"/>
    <col min="23" max="23" width="11.7109375" customWidth="1"/>
    <col min="24" max="24" width="11.140625" customWidth="1"/>
    <col min="26" max="26" width="9.5703125" bestFit="1" customWidth="1"/>
    <col min="27" max="27" width="9.5703125" customWidth="1"/>
    <col min="28" max="28" width="9.5703125" bestFit="1" customWidth="1"/>
    <col min="29" max="29" width="14.28515625" customWidth="1"/>
    <col min="30" max="30" width="10.7109375" customWidth="1"/>
  </cols>
  <sheetData>
    <row r="1" spans="1:2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 x14ac:dyDescent="0.3">
      <c r="A4" s="3" t="s">
        <v>3</v>
      </c>
      <c r="B4" s="252" t="s">
        <v>4</v>
      </c>
      <c r="C4" s="252"/>
      <c r="D4" s="3"/>
      <c r="E4" s="3"/>
      <c r="F4" s="4"/>
      <c r="G4" s="4"/>
      <c r="H4" s="4"/>
      <c r="I4" s="2"/>
      <c r="J4" s="2"/>
      <c r="K4" s="253" t="s">
        <v>5</v>
      </c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</row>
    <row r="5" spans="1:29" ht="15" customHeight="1" x14ac:dyDescent="0.3">
      <c r="A5" s="252" t="s">
        <v>6</v>
      </c>
      <c r="B5" s="252"/>
      <c r="C5" s="252"/>
      <c r="D5" s="252"/>
      <c r="E5" s="3"/>
      <c r="F5" s="4"/>
      <c r="G5" s="4"/>
      <c r="H5" s="4"/>
      <c r="I5" s="2"/>
      <c r="J5" s="2"/>
      <c r="K5" s="253" t="s">
        <v>7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</row>
    <row r="6" spans="1:29" ht="15" customHeight="1" x14ac:dyDescent="0.3">
      <c r="A6" s="252" t="s">
        <v>8</v>
      </c>
      <c r="B6" s="252"/>
      <c r="C6" s="252"/>
      <c r="D6" s="252"/>
      <c r="E6" s="3"/>
      <c r="F6" s="4"/>
      <c r="G6" s="4"/>
      <c r="H6" s="4"/>
      <c r="I6" s="2"/>
      <c r="J6" s="5" t="s">
        <v>9</v>
      </c>
      <c r="K6" s="253" t="s">
        <v>10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</row>
    <row r="7" spans="1:29" ht="15" customHeight="1" x14ac:dyDescent="0.3">
      <c r="A7" s="252" t="s">
        <v>11</v>
      </c>
      <c r="B7" s="252"/>
      <c r="C7" s="252"/>
      <c r="D7" s="252"/>
      <c r="E7" s="3"/>
      <c r="F7" s="2"/>
      <c r="G7" s="2"/>
      <c r="H7" s="2"/>
      <c r="I7" s="2"/>
      <c r="J7" s="5" t="s">
        <v>12</v>
      </c>
      <c r="K7" s="253" t="s">
        <v>13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</row>
    <row r="8" spans="1:29" ht="15" customHeight="1" x14ac:dyDescent="0.3">
      <c r="A8" s="254" t="s">
        <v>14</v>
      </c>
      <c r="B8" s="254"/>
      <c r="C8" s="254"/>
      <c r="D8" s="254"/>
      <c r="E8" s="6"/>
      <c r="F8" s="2"/>
      <c r="G8" s="2"/>
      <c r="H8" s="2"/>
      <c r="I8" s="2"/>
      <c r="J8" s="5" t="s">
        <v>15</v>
      </c>
      <c r="K8" s="253" t="s">
        <v>16</v>
      </c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</row>
    <row r="9" spans="1:29" ht="15" customHeight="1" x14ac:dyDescent="0.25">
      <c r="A9" s="255" t="s">
        <v>17</v>
      </c>
      <c r="B9" s="255"/>
      <c r="C9" s="255"/>
      <c r="D9" s="255"/>
      <c r="E9" s="255"/>
      <c r="F9" s="2"/>
      <c r="G9" s="2"/>
      <c r="H9" s="2"/>
      <c r="I9" s="2"/>
      <c r="J9" s="7"/>
      <c r="K9" s="256" t="s">
        <v>18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ht="17.25" customHeight="1" x14ac:dyDescent="0.25">
      <c r="A10" s="8"/>
      <c r="B10" s="8"/>
      <c r="C10" s="8"/>
      <c r="D10" s="8"/>
      <c r="E10" s="8"/>
      <c r="F10" s="2"/>
      <c r="G10" s="2"/>
      <c r="H10" s="2"/>
      <c r="I10" s="2"/>
      <c r="J10" s="2"/>
    </row>
    <row r="11" spans="1:29" ht="17.25" customHeight="1" x14ac:dyDescent="0.25">
      <c r="F11" s="9"/>
      <c r="G11" s="2"/>
      <c r="H11" s="2"/>
      <c r="I11" s="2"/>
      <c r="J11" s="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2"/>
      <c r="Y11" s="2"/>
      <c r="Z11" s="2"/>
      <c r="AA11" s="2"/>
      <c r="AB11" s="2"/>
      <c r="AC11" s="2"/>
    </row>
    <row r="12" spans="1:29" ht="20.25" customHeight="1" thickBot="1" x14ac:dyDescent="0.35">
      <c r="A12" s="11"/>
      <c r="B12" s="11"/>
      <c r="C12" s="11"/>
      <c r="D12" s="11"/>
      <c r="E12" s="11"/>
      <c r="F12" s="2"/>
      <c r="G12" s="2"/>
      <c r="H12" s="2"/>
      <c r="I12" s="2"/>
      <c r="J12" s="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2"/>
      <c r="Y12" s="2"/>
      <c r="Z12" s="2"/>
      <c r="AA12" s="2"/>
      <c r="AB12" s="2"/>
      <c r="AC12" s="2"/>
    </row>
    <row r="13" spans="1:29" ht="15.75" thickBot="1" x14ac:dyDescent="0.3">
      <c r="A13" s="12" t="s">
        <v>19</v>
      </c>
      <c r="B13" s="13"/>
      <c r="C13" s="14"/>
      <c r="D13" s="14"/>
      <c r="E13" s="15"/>
      <c r="F13" s="2"/>
      <c r="G13" s="2"/>
      <c r="H13" s="2"/>
      <c r="I13" s="2"/>
      <c r="J13" s="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/>
      <c r="Y13" s="2"/>
      <c r="Z13" s="2"/>
      <c r="AA13" s="2"/>
      <c r="AB13" s="2"/>
      <c r="AC13" s="2"/>
    </row>
    <row r="14" spans="1:29" ht="16.5" thickBot="1" x14ac:dyDescent="0.3">
      <c r="A14" s="16" t="s">
        <v>20</v>
      </c>
      <c r="B14" s="17">
        <v>2250.3000000000002</v>
      </c>
      <c r="C14" s="18"/>
      <c r="D14" s="18"/>
      <c r="E14" s="19"/>
      <c r="F14" s="2"/>
      <c r="G14" s="2"/>
      <c r="H14" s="2"/>
      <c r="I14" s="2"/>
      <c r="J14" s="20"/>
      <c r="K14" s="21"/>
      <c r="L14" s="22" t="s">
        <v>21</v>
      </c>
      <c r="M14" s="23" t="s">
        <v>22</v>
      </c>
      <c r="N14" s="23" t="s">
        <v>23</v>
      </c>
      <c r="O14" s="23" t="s">
        <v>23</v>
      </c>
      <c r="P14" s="23" t="s">
        <v>24</v>
      </c>
      <c r="Q14" s="23" t="s">
        <v>25</v>
      </c>
      <c r="R14" s="22" t="s">
        <v>26</v>
      </c>
      <c r="S14" s="23" t="s">
        <v>27</v>
      </c>
      <c r="T14" s="246" t="s">
        <v>28</v>
      </c>
      <c r="U14" s="247"/>
      <c r="V14" s="247"/>
      <c r="W14" s="247"/>
      <c r="X14" s="247"/>
      <c r="Y14" s="247"/>
      <c r="Z14" s="247"/>
      <c r="AA14" s="247"/>
      <c r="AB14" s="247"/>
      <c r="AC14" s="248"/>
    </row>
    <row r="15" spans="1:29" ht="15.75" x14ac:dyDescent="0.25">
      <c r="A15" s="24" t="s">
        <v>29</v>
      </c>
      <c r="B15" s="25" t="s">
        <v>30</v>
      </c>
      <c r="C15" s="26"/>
      <c r="D15" s="26"/>
      <c r="E15" s="27"/>
      <c r="F15" s="2"/>
      <c r="G15" s="2"/>
      <c r="H15" s="2"/>
      <c r="I15" s="2"/>
      <c r="J15" s="28"/>
      <c r="K15" s="29"/>
      <c r="L15" s="30" t="s">
        <v>31</v>
      </c>
      <c r="M15" s="30" t="s">
        <v>32</v>
      </c>
      <c r="N15" s="30" t="s">
        <v>33</v>
      </c>
      <c r="O15" s="30" t="s">
        <v>33</v>
      </c>
      <c r="P15" s="30" t="s">
        <v>34</v>
      </c>
      <c r="Q15" s="30" t="s">
        <v>33</v>
      </c>
      <c r="R15" s="30" t="s">
        <v>33</v>
      </c>
      <c r="S15" s="30" t="s">
        <v>32</v>
      </c>
      <c r="T15" s="22" t="s">
        <v>35</v>
      </c>
      <c r="U15" s="22" t="s">
        <v>36</v>
      </c>
      <c r="V15" s="22" t="s">
        <v>37</v>
      </c>
      <c r="W15" s="22" t="s">
        <v>38</v>
      </c>
      <c r="X15" s="22" t="s">
        <v>39</v>
      </c>
      <c r="Y15" s="31" t="s">
        <v>40</v>
      </c>
      <c r="Z15" s="32" t="s">
        <v>41</v>
      </c>
      <c r="AA15" s="33" t="s">
        <v>42</v>
      </c>
      <c r="AB15" s="32" t="s">
        <v>43</v>
      </c>
      <c r="AC15" s="34" t="s">
        <v>44</v>
      </c>
    </row>
    <row r="16" spans="1:29" ht="16.5" thickBot="1" x14ac:dyDescent="0.3">
      <c r="A16" s="35" t="s">
        <v>45</v>
      </c>
      <c r="B16" s="17">
        <v>1375.6</v>
      </c>
      <c r="C16" s="18"/>
      <c r="D16" s="18"/>
      <c r="E16" s="19"/>
      <c r="F16" s="2"/>
      <c r="G16" s="2"/>
      <c r="H16" s="2"/>
      <c r="I16" s="2"/>
      <c r="J16" s="36"/>
      <c r="K16" s="29"/>
      <c r="L16" s="37" t="s">
        <v>46</v>
      </c>
      <c r="M16" s="37"/>
      <c r="N16" s="37" t="s">
        <v>47</v>
      </c>
      <c r="O16" s="37" t="s">
        <v>48</v>
      </c>
      <c r="P16" s="37" t="s">
        <v>33</v>
      </c>
      <c r="Q16" s="37"/>
      <c r="R16" s="37"/>
      <c r="S16" s="37" t="s">
        <v>49</v>
      </c>
      <c r="T16" s="37" t="s">
        <v>50</v>
      </c>
      <c r="U16" s="37"/>
      <c r="V16" s="37"/>
      <c r="W16" s="37"/>
      <c r="X16" s="37"/>
      <c r="Y16" s="38"/>
      <c r="Z16" s="39"/>
      <c r="AA16" s="40" t="s">
        <v>51</v>
      </c>
      <c r="AB16" s="39"/>
      <c r="AC16" s="41"/>
    </row>
    <row r="17" spans="1:30" ht="16.5" thickBot="1" x14ac:dyDescent="0.3">
      <c r="A17" s="16" t="s">
        <v>52</v>
      </c>
      <c r="B17" s="42">
        <v>0</v>
      </c>
      <c r="C17" s="43"/>
      <c r="D17" s="43"/>
      <c r="E17" s="44"/>
      <c r="F17" s="2"/>
      <c r="G17" s="2"/>
      <c r="H17" s="2"/>
      <c r="I17" s="2"/>
      <c r="J17" s="39"/>
      <c r="K17" s="45"/>
      <c r="L17" s="37" t="s">
        <v>53</v>
      </c>
      <c r="M17" s="37"/>
      <c r="N17" s="37" t="s">
        <v>53</v>
      </c>
      <c r="O17" s="37" t="s">
        <v>53</v>
      </c>
      <c r="P17" s="37" t="s">
        <v>53</v>
      </c>
      <c r="Q17" s="37" t="s">
        <v>53</v>
      </c>
      <c r="R17" s="37" t="s">
        <v>53</v>
      </c>
      <c r="S17" s="37" t="s">
        <v>54</v>
      </c>
      <c r="T17" s="37" t="s">
        <v>53</v>
      </c>
      <c r="U17" s="37" t="s">
        <v>53</v>
      </c>
      <c r="V17" s="37" t="s">
        <v>53</v>
      </c>
      <c r="W17" s="37" t="s">
        <v>53</v>
      </c>
      <c r="X17" s="37" t="s">
        <v>53</v>
      </c>
      <c r="Y17" s="46" t="s">
        <v>53</v>
      </c>
      <c r="Z17" s="46" t="s">
        <v>53</v>
      </c>
      <c r="AA17" s="46" t="s">
        <v>53</v>
      </c>
      <c r="AB17" s="46" t="s">
        <v>54</v>
      </c>
      <c r="AC17" s="47" t="s">
        <v>53</v>
      </c>
    </row>
    <row r="18" spans="1:30" ht="15.75" x14ac:dyDescent="0.25">
      <c r="A18" s="48" t="s">
        <v>55</v>
      </c>
      <c r="B18" s="49">
        <v>3</v>
      </c>
      <c r="C18" s="50"/>
      <c r="D18" s="50"/>
      <c r="E18" s="51"/>
      <c r="F18" s="2"/>
      <c r="G18" s="2"/>
      <c r="H18" s="2"/>
      <c r="I18" s="2"/>
      <c r="J18" s="52" t="s">
        <v>56</v>
      </c>
      <c r="K18" s="53" t="s">
        <v>57</v>
      </c>
      <c r="L18" s="54">
        <v>0</v>
      </c>
      <c r="M18" s="54"/>
      <c r="N18" s="54"/>
      <c r="O18" s="54"/>
      <c r="P18" s="54"/>
      <c r="Q18" s="54"/>
      <c r="R18" s="54"/>
      <c r="S18" s="55"/>
      <c r="T18" s="56"/>
      <c r="U18" s="55"/>
      <c r="V18" s="55"/>
      <c r="W18" s="55"/>
      <c r="X18" s="57"/>
      <c r="Y18" s="58"/>
      <c r="Z18" s="58"/>
      <c r="AA18" s="58"/>
      <c r="AB18" s="58"/>
      <c r="AC18" s="59"/>
    </row>
    <row r="19" spans="1:30" ht="16.5" thickBot="1" x14ac:dyDescent="0.3">
      <c r="A19" s="60" t="s">
        <v>58</v>
      </c>
      <c r="B19" s="42">
        <v>2</v>
      </c>
      <c r="C19" s="26"/>
      <c r="D19" s="26"/>
      <c r="E19" s="27"/>
      <c r="F19" s="2"/>
      <c r="G19" s="2"/>
      <c r="H19" s="2"/>
      <c r="I19" s="2"/>
      <c r="J19" s="36"/>
      <c r="K19" s="61"/>
      <c r="L19" s="62"/>
      <c r="M19" s="62"/>
      <c r="N19" s="63"/>
      <c r="O19" s="63"/>
      <c r="P19" s="63"/>
      <c r="Q19" s="63"/>
      <c r="R19" s="63"/>
      <c r="S19" s="62"/>
      <c r="T19" s="62"/>
      <c r="U19" s="62"/>
      <c r="V19" s="62"/>
      <c r="W19" s="62"/>
      <c r="X19" s="62"/>
      <c r="Y19" s="64"/>
      <c r="Z19" s="64"/>
      <c r="AA19" s="64"/>
      <c r="AB19" s="64"/>
      <c r="AC19" s="65"/>
    </row>
    <row r="20" spans="1:30" ht="16.5" thickBot="1" x14ac:dyDescent="0.3">
      <c r="A20" s="66"/>
      <c r="B20" s="66"/>
      <c r="C20" s="249" t="s">
        <v>59</v>
      </c>
      <c r="D20" s="250"/>
      <c r="E20" s="249" t="s">
        <v>60</v>
      </c>
      <c r="F20" s="250"/>
      <c r="G20" s="249" t="s">
        <v>61</v>
      </c>
      <c r="H20" s="250"/>
      <c r="I20" s="2"/>
      <c r="J20" s="36"/>
      <c r="K20" s="61"/>
      <c r="L20" s="62"/>
      <c r="M20" s="62"/>
      <c r="N20" s="63"/>
      <c r="O20" s="63"/>
      <c r="P20" s="63"/>
      <c r="Q20" s="63"/>
      <c r="R20" s="63"/>
      <c r="S20" s="62"/>
      <c r="T20" s="62"/>
      <c r="U20" s="62"/>
      <c r="V20" s="62"/>
      <c r="W20" s="62"/>
      <c r="X20" s="67"/>
      <c r="Y20" s="64"/>
      <c r="Z20" s="64"/>
      <c r="AA20" s="64"/>
      <c r="AB20" s="64"/>
      <c r="AC20" s="65"/>
    </row>
    <row r="21" spans="1:30" ht="15.75" x14ac:dyDescent="0.25">
      <c r="A21" s="68" t="s">
        <v>62</v>
      </c>
      <c r="B21" s="68" t="s">
        <v>63</v>
      </c>
      <c r="C21" s="69" t="s">
        <v>64</v>
      </c>
      <c r="D21" s="70" t="s">
        <v>65</v>
      </c>
      <c r="E21" s="69" t="s">
        <v>64</v>
      </c>
      <c r="F21" s="71" t="s">
        <v>65</v>
      </c>
      <c r="G21" s="69" t="s">
        <v>64</v>
      </c>
      <c r="H21" s="70" t="s">
        <v>65</v>
      </c>
      <c r="I21" s="2"/>
      <c r="J21" s="72">
        <v>1</v>
      </c>
      <c r="K21" s="73" t="s">
        <v>66</v>
      </c>
      <c r="L21" s="63">
        <v>55281.24</v>
      </c>
      <c r="M21" s="63">
        <v>10137.32</v>
      </c>
      <c r="N21" s="63"/>
      <c r="O21" s="63"/>
      <c r="P21" s="63">
        <v>1101.6500000000001</v>
      </c>
      <c r="Q21" s="63">
        <v>168.17</v>
      </c>
      <c r="R21" s="63">
        <v>4452.82</v>
      </c>
      <c r="S21" s="63"/>
      <c r="T21" s="63">
        <v>1699.47</v>
      </c>
      <c r="U21" s="63">
        <v>3915.82</v>
      </c>
      <c r="V21" s="63">
        <v>9312.86</v>
      </c>
      <c r="W21" s="63">
        <v>8167.29</v>
      </c>
      <c r="X21" s="74"/>
      <c r="Y21" s="64">
        <v>385</v>
      </c>
      <c r="Z21" s="64">
        <v>202.89</v>
      </c>
      <c r="AA21" s="64"/>
      <c r="AB21" s="64">
        <v>2394.33</v>
      </c>
      <c r="AC21" s="65">
        <v>2269.83</v>
      </c>
      <c r="AD21" s="75">
        <f>AC21+AA21+AB21+Z21+Y21+X21+W21+V21+U21+T21+R21+Q21+P21+O21+N21+M21+L21</f>
        <v>99488.69</v>
      </c>
    </row>
    <row r="22" spans="1:30" ht="30" x14ac:dyDescent="0.25">
      <c r="A22" s="68" t="s">
        <v>67</v>
      </c>
      <c r="B22" s="68" t="s">
        <v>68</v>
      </c>
      <c r="C22" s="76" t="s">
        <v>69</v>
      </c>
      <c r="D22" s="77" t="s">
        <v>70</v>
      </c>
      <c r="E22" s="76" t="s">
        <v>69</v>
      </c>
      <c r="F22" s="78" t="s">
        <v>71</v>
      </c>
      <c r="G22" s="76" t="s">
        <v>69</v>
      </c>
      <c r="H22" s="77" t="s">
        <v>72</v>
      </c>
      <c r="I22" s="2"/>
      <c r="J22" s="72">
        <v>2</v>
      </c>
      <c r="K22" s="61" t="s">
        <v>73</v>
      </c>
      <c r="L22" s="63">
        <v>500498.16</v>
      </c>
      <c r="M22" s="63">
        <v>225900.96</v>
      </c>
      <c r="N22" s="63">
        <v>3596.16</v>
      </c>
      <c r="O22" s="63"/>
      <c r="P22" s="63">
        <v>10694.34</v>
      </c>
      <c r="Q22" s="63">
        <v>3388.02</v>
      </c>
      <c r="R22" s="63">
        <v>46303.86</v>
      </c>
      <c r="S22" s="63"/>
      <c r="T22" s="63">
        <v>44154.559999999998</v>
      </c>
      <c r="U22" s="63">
        <v>65704.86</v>
      </c>
      <c r="V22" s="63">
        <v>181284.34</v>
      </c>
      <c r="W22" s="63">
        <v>26478.66</v>
      </c>
      <c r="X22" s="74"/>
      <c r="Y22" s="79">
        <v>3575</v>
      </c>
      <c r="Z22" s="79">
        <v>0.01</v>
      </c>
      <c r="AA22" s="79">
        <v>41869.11</v>
      </c>
      <c r="AB22" s="79">
        <v>22440</v>
      </c>
      <c r="AC22" s="80">
        <v>32601.73</v>
      </c>
      <c r="AD22" s="75">
        <f>AC22+AA22+AB22+Z22+Y22+X22+W22+V22+U22+T22+R22+Q22+P22+O22+N22+M22+L22</f>
        <v>1208489.77</v>
      </c>
    </row>
    <row r="23" spans="1:30" ht="15.75" x14ac:dyDescent="0.25">
      <c r="A23" s="81"/>
      <c r="B23" s="81"/>
      <c r="C23" s="16"/>
      <c r="D23" s="82" t="s">
        <v>74</v>
      </c>
      <c r="E23" s="16"/>
      <c r="F23" s="83" t="s">
        <v>74</v>
      </c>
      <c r="G23" s="16"/>
      <c r="H23" s="82" t="s">
        <v>74</v>
      </c>
      <c r="I23" s="2"/>
      <c r="J23" s="72"/>
      <c r="K23" s="61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4"/>
      <c r="Y23" s="64"/>
      <c r="Z23" s="64"/>
      <c r="AA23" s="64"/>
      <c r="AB23" s="64"/>
      <c r="AC23" s="84"/>
      <c r="AD23" s="75"/>
    </row>
    <row r="24" spans="1:30" ht="16.5" thickBot="1" x14ac:dyDescent="0.3">
      <c r="A24" s="85"/>
      <c r="B24" s="85"/>
      <c r="C24" s="86" t="s">
        <v>54</v>
      </c>
      <c r="D24" s="87" t="s">
        <v>53</v>
      </c>
      <c r="E24" s="86" t="s">
        <v>54</v>
      </c>
      <c r="F24" s="88" t="s">
        <v>53</v>
      </c>
      <c r="G24" s="86" t="s">
        <v>54</v>
      </c>
      <c r="H24" s="87" t="s">
        <v>53</v>
      </c>
      <c r="I24" s="2"/>
      <c r="J24" s="72">
        <v>3</v>
      </c>
      <c r="K24" s="61" t="s">
        <v>75</v>
      </c>
      <c r="L24" s="63">
        <f>502686.12+530.54</f>
        <v>503216.66</v>
      </c>
      <c r="M24" s="63">
        <v>196265.56</v>
      </c>
      <c r="N24" s="63">
        <v>3263.66</v>
      </c>
      <c r="O24" s="63"/>
      <c r="P24" s="63">
        <v>10646.06</v>
      </c>
      <c r="Q24" s="63">
        <v>3302.68</v>
      </c>
      <c r="R24" s="63">
        <v>45787.32</v>
      </c>
      <c r="S24" s="63"/>
      <c r="T24" s="63">
        <v>42196.46</v>
      </c>
      <c r="U24" s="63">
        <v>63978.53</v>
      </c>
      <c r="V24" s="63">
        <v>174874.93</v>
      </c>
      <c r="W24" s="63">
        <f>34645.95+131.32</f>
        <v>34777.269999999997</v>
      </c>
      <c r="X24" s="74"/>
      <c r="Y24" s="79">
        <v>3685</v>
      </c>
      <c r="Z24" s="79">
        <v>259.02999999999997</v>
      </c>
      <c r="AA24" s="79">
        <f>45035.73-530.54</f>
        <v>44505.19</v>
      </c>
      <c r="AB24" s="79">
        <v>22524.33</v>
      </c>
      <c r="AC24" s="65">
        <v>30922.58</v>
      </c>
      <c r="AD24" s="75">
        <f>AC24+AA24+AB24+Z24+Y24+X24+W24+V24+U24+T24+R24+Q24+P24+O24+N24+M24+L24</f>
        <v>1180205.26</v>
      </c>
    </row>
    <row r="25" spans="1:30" ht="40.5" customHeight="1" x14ac:dyDescent="0.25">
      <c r="A25" s="89" t="s">
        <v>76</v>
      </c>
      <c r="B25" s="90"/>
      <c r="C25" s="91">
        <f>D25*$B$16*12</f>
        <v>61571.855999999992</v>
      </c>
      <c r="D25" s="92">
        <f>3.73</f>
        <v>3.73</v>
      </c>
      <c r="E25" s="91">
        <f>$B$16*F25*12</f>
        <v>61571.855999999992</v>
      </c>
      <c r="F25" s="92">
        <f>3.73</f>
        <v>3.73</v>
      </c>
      <c r="G25" s="93">
        <v>0</v>
      </c>
      <c r="H25" s="94">
        <v>0</v>
      </c>
      <c r="I25" s="2"/>
      <c r="J25" s="72"/>
      <c r="K25" s="61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74"/>
      <c r="Y25" s="64"/>
      <c r="Z25" s="64"/>
      <c r="AA25" s="64"/>
      <c r="AB25" s="64"/>
      <c r="AC25" s="65"/>
      <c r="AD25" s="75"/>
    </row>
    <row r="26" spans="1:30" ht="26.25" customHeight="1" thickBot="1" x14ac:dyDescent="0.3">
      <c r="A26" s="95" t="s">
        <v>77</v>
      </c>
      <c r="B26" s="95" t="s">
        <v>78</v>
      </c>
      <c r="C26" s="96"/>
      <c r="D26" s="97"/>
      <c r="E26" s="96"/>
      <c r="F26" s="97"/>
      <c r="G26" s="96"/>
      <c r="H26" s="97"/>
      <c r="I26" s="2"/>
      <c r="J26" s="72">
        <v>4</v>
      </c>
      <c r="K26" s="61" t="s">
        <v>79</v>
      </c>
      <c r="L26" s="63">
        <f>L21+L22-L24</f>
        <v>52562.740000000049</v>
      </c>
      <c r="M26" s="63">
        <f t="shared" ref="M26:AC26" si="0">M21+M22-M24</f>
        <v>39772.720000000001</v>
      </c>
      <c r="N26" s="63">
        <f t="shared" si="0"/>
        <v>332.5</v>
      </c>
      <c r="O26" s="63">
        <f t="shared" si="0"/>
        <v>0</v>
      </c>
      <c r="P26" s="63">
        <f t="shared" si="0"/>
        <v>1149.9300000000003</v>
      </c>
      <c r="Q26" s="63">
        <f t="shared" si="0"/>
        <v>253.51000000000022</v>
      </c>
      <c r="R26" s="63">
        <f t="shared" si="0"/>
        <v>4969.3600000000006</v>
      </c>
      <c r="S26" s="63">
        <f t="shared" si="0"/>
        <v>0</v>
      </c>
      <c r="T26" s="63">
        <f t="shared" si="0"/>
        <v>3657.5699999999997</v>
      </c>
      <c r="U26" s="63">
        <f t="shared" si="0"/>
        <v>5642.1500000000087</v>
      </c>
      <c r="V26" s="63">
        <f t="shared" si="0"/>
        <v>15722.270000000019</v>
      </c>
      <c r="W26" s="63">
        <f t="shared" si="0"/>
        <v>-131.31999999999971</v>
      </c>
      <c r="X26" s="63">
        <f t="shared" si="0"/>
        <v>0</v>
      </c>
      <c r="Y26" s="63">
        <f t="shared" si="0"/>
        <v>275</v>
      </c>
      <c r="Z26" s="63">
        <f t="shared" si="0"/>
        <v>-56.129999999999995</v>
      </c>
      <c r="AA26" s="63">
        <f t="shared" si="0"/>
        <v>-2636.0800000000017</v>
      </c>
      <c r="AB26" s="63">
        <f t="shared" si="0"/>
        <v>2310</v>
      </c>
      <c r="AC26" s="63">
        <f t="shared" si="0"/>
        <v>3948.9799999999959</v>
      </c>
      <c r="AD26" s="75">
        <f t="shared" ref="AD26" si="1">AC26+AA26+AB26+Z26+Y26+X26+W26+V26+U26+T26+R26+Q26+P26+O26+N26+M26+L26</f>
        <v>127773.20000000007</v>
      </c>
    </row>
    <row r="27" spans="1:30" ht="37.5" customHeight="1" thickBot="1" x14ac:dyDescent="0.3">
      <c r="A27" s="98" t="s">
        <v>80</v>
      </c>
      <c r="B27" s="99"/>
      <c r="C27" s="100">
        <f>D27*$B$16*12</f>
        <v>62892.432000000001</v>
      </c>
      <c r="D27" s="101">
        <v>3.81</v>
      </c>
      <c r="E27" s="91">
        <f>$B$16*F27*12</f>
        <v>62892.432000000001</v>
      </c>
      <c r="F27" s="101">
        <v>3.81</v>
      </c>
      <c r="G27" s="102">
        <v>0</v>
      </c>
      <c r="H27" s="101">
        <v>0</v>
      </c>
      <c r="I27" s="2"/>
      <c r="J27" s="103">
        <v>5</v>
      </c>
      <c r="K27" s="104" t="s">
        <v>81</v>
      </c>
      <c r="L27" s="105">
        <v>725729.4</v>
      </c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  <c r="Y27" s="109"/>
      <c r="Z27" s="109"/>
      <c r="AA27" s="109"/>
      <c r="AB27" s="109"/>
      <c r="AC27" s="110"/>
    </row>
    <row r="28" spans="1:30" ht="120.75" thickBot="1" x14ac:dyDescent="0.3">
      <c r="A28" s="95" t="s">
        <v>77</v>
      </c>
      <c r="B28" s="95" t="s">
        <v>82</v>
      </c>
      <c r="C28" s="111"/>
      <c r="D28" s="101"/>
      <c r="E28" s="111"/>
      <c r="F28" s="101"/>
      <c r="G28" s="112"/>
      <c r="H28" s="101"/>
      <c r="I28" s="2"/>
      <c r="J28" s="113"/>
      <c r="K28" s="113"/>
      <c r="L28" s="114"/>
      <c r="M28" s="114"/>
      <c r="N28" s="115"/>
      <c r="O28" s="115"/>
      <c r="P28" s="115"/>
      <c r="Q28" s="115"/>
      <c r="R28" s="115"/>
      <c r="S28" s="114"/>
      <c r="T28" s="114"/>
      <c r="U28" s="114"/>
      <c r="V28" s="114"/>
      <c r="W28" s="114"/>
      <c r="X28" s="114"/>
      <c r="Y28" s="2"/>
      <c r="Z28" s="2"/>
      <c r="AA28" s="2"/>
      <c r="AB28" s="2"/>
      <c r="AC28" s="2"/>
    </row>
    <row r="29" spans="1:30" ht="15.75" x14ac:dyDescent="0.25">
      <c r="A29" s="116" t="s">
        <v>83</v>
      </c>
      <c r="B29" s="117" t="s">
        <v>84</v>
      </c>
      <c r="C29" s="93">
        <f>D29*$B$16*12</f>
        <v>39617.279999999999</v>
      </c>
      <c r="D29" s="118">
        <v>2.4</v>
      </c>
      <c r="E29" s="91">
        <f>$B$16*F29*12</f>
        <v>39617.279999999999</v>
      </c>
      <c r="F29" s="118">
        <v>2.4</v>
      </c>
      <c r="G29" s="119">
        <v>0</v>
      </c>
      <c r="H29" s="120">
        <v>0</v>
      </c>
      <c r="I29" s="2"/>
      <c r="J29" s="113"/>
      <c r="K29" s="113"/>
      <c r="L29" s="114"/>
      <c r="M29" s="114"/>
      <c r="R29" s="243" t="s">
        <v>85</v>
      </c>
      <c r="S29" s="243"/>
      <c r="T29" s="243"/>
      <c r="U29" s="243"/>
      <c r="V29" s="114"/>
      <c r="W29" s="114"/>
      <c r="X29" s="114"/>
      <c r="Y29" s="2"/>
      <c r="Z29" s="2"/>
      <c r="AA29" s="2"/>
      <c r="AB29" s="2"/>
      <c r="AC29" s="2"/>
    </row>
    <row r="30" spans="1:30" ht="15.75" x14ac:dyDescent="0.25">
      <c r="A30" s="121" t="s">
        <v>86</v>
      </c>
      <c r="B30" s="68" t="s">
        <v>87</v>
      </c>
      <c r="C30" s="122"/>
      <c r="D30" s="123" t="s">
        <v>46</v>
      </c>
      <c r="E30" s="122"/>
      <c r="F30" s="123" t="s">
        <v>46</v>
      </c>
      <c r="G30" s="124"/>
      <c r="H30" s="125" t="s">
        <v>46</v>
      </c>
      <c r="I30" s="2"/>
      <c r="J30" s="113"/>
      <c r="K30" s="126"/>
      <c r="L30" s="114"/>
      <c r="M30" s="114"/>
      <c r="R30" s="251" t="s">
        <v>88</v>
      </c>
      <c r="S30" s="251"/>
      <c r="T30" s="251"/>
      <c r="U30" s="251"/>
      <c r="V30" s="114"/>
      <c r="W30" s="114"/>
      <c r="X30" s="114"/>
      <c r="Y30" s="2"/>
      <c r="Z30" s="2"/>
      <c r="AA30" s="2"/>
      <c r="AB30" s="2"/>
      <c r="AC30" s="2"/>
    </row>
    <row r="31" spans="1:30" ht="15.75" x14ac:dyDescent="0.25">
      <c r="A31" s="121" t="s">
        <v>89</v>
      </c>
      <c r="B31" s="68" t="s">
        <v>90</v>
      </c>
      <c r="C31" s="122"/>
      <c r="D31" s="123"/>
      <c r="E31" s="122"/>
      <c r="F31" s="123"/>
      <c r="G31" s="124"/>
      <c r="H31" s="125"/>
      <c r="I31" s="2"/>
      <c r="J31" s="113"/>
      <c r="K31" s="127"/>
      <c r="L31" s="113"/>
      <c r="M31" s="113"/>
      <c r="R31" s="127"/>
      <c r="S31" s="127"/>
      <c r="T31" s="114"/>
      <c r="U31" s="114"/>
      <c r="V31" s="114"/>
      <c r="W31" s="114"/>
      <c r="X31" s="114"/>
      <c r="Y31" s="2"/>
      <c r="Z31" s="2"/>
      <c r="AA31" s="2"/>
      <c r="AB31" s="2"/>
      <c r="AC31" s="2"/>
    </row>
    <row r="32" spans="1:30" ht="16.5" thickBot="1" x14ac:dyDescent="0.3">
      <c r="A32" s="121"/>
      <c r="B32" s="68"/>
      <c r="C32" s="122"/>
      <c r="D32" s="123"/>
      <c r="E32" s="122"/>
      <c r="F32" s="123"/>
      <c r="G32" s="124"/>
      <c r="H32" s="125"/>
      <c r="I32" s="2"/>
      <c r="J32" s="113"/>
      <c r="K32" s="128"/>
      <c r="L32" s="128"/>
      <c r="M32" s="128"/>
      <c r="R32" s="128" t="s">
        <v>91</v>
      </c>
      <c r="S32" s="128"/>
      <c r="T32" s="129"/>
      <c r="U32" s="128"/>
      <c r="V32" s="114"/>
      <c r="W32" s="114"/>
      <c r="X32" s="114"/>
      <c r="Y32" s="2"/>
      <c r="Z32" s="2"/>
      <c r="AA32" s="2"/>
      <c r="AB32" s="2"/>
      <c r="AC32" s="2"/>
    </row>
    <row r="33" spans="1:29" ht="15.75" x14ac:dyDescent="0.25">
      <c r="A33" s="116" t="s">
        <v>92</v>
      </c>
      <c r="B33" s="117" t="s">
        <v>93</v>
      </c>
      <c r="C33" s="102">
        <f>D33*$B$16*12</f>
        <v>35490.479999999996</v>
      </c>
      <c r="D33" s="118">
        <v>2.15</v>
      </c>
      <c r="E33" s="91">
        <f>$B$16*F33*12</f>
        <v>35490.479999999996</v>
      </c>
      <c r="F33" s="118">
        <v>2.15</v>
      </c>
      <c r="G33" s="119">
        <v>0</v>
      </c>
      <c r="H33" s="120">
        <v>0</v>
      </c>
      <c r="I33" s="2"/>
      <c r="J33" s="113"/>
      <c r="K33" s="242"/>
      <c r="L33" s="242"/>
      <c r="M33" s="130"/>
      <c r="R33" s="242" t="s">
        <v>94</v>
      </c>
      <c r="S33" s="242"/>
      <c r="T33" s="242"/>
      <c r="U33" s="242"/>
      <c r="V33" s="114"/>
      <c r="W33" s="131"/>
      <c r="X33" s="131"/>
      <c r="Y33" s="2"/>
      <c r="Z33" s="2"/>
      <c r="AA33" s="2"/>
      <c r="AB33" s="2"/>
      <c r="AC33" s="2"/>
    </row>
    <row r="34" spans="1:29" ht="15.75" x14ac:dyDescent="0.25">
      <c r="A34" s="121" t="s">
        <v>95</v>
      </c>
      <c r="B34" s="68"/>
      <c r="C34" s="124"/>
      <c r="D34" s="123"/>
      <c r="E34" s="124"/>
      <c r="F34" s="123"/>
      <c r="G34" s="124"/>
      <c r="H34" s="125"/>
      <c r="I34" s="2"/>
      <c r="J34" s="113"/>
      <c r="K34" s="2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2"/>
      <c r="Z34" s="2"/>
      <c r="AA34" s="2"/>
      <c r="AB34" s="2"/>
      <c r="AC34" s="2"/>
    </row>
    <row r="35" spans="1:29" ht="16.5" thickBot="1" x14ac:dyDescent="0.3">
      <c r="A35" s="132" t="s">
        <v>96</v>
      </c>
      <c r="B35" s="133"/>
      <c r="C35" s="134"/>
      <c r="D35" s="135"/>
      <c r="E35" s="134"/>
      <c r="F35" s="135"/>
      <c r="G35" s="134"/>
      <c r="H35" s="136"/>
      <c r="I35" s="2"/>
      <c r="J35" s="137"/>
      <c r="K35" s="138"/>
      <c r="L35" s="139"/>
      <c r="M35" s="139"/>
      <c r="N35" s="115"/>
      <c r="O35" s="115"/>
      <c r="P35" s="115"/>
      <c r="Q35" s="115"/>
      <c r="R35" s="115"/>
      <c r="S35" s="115"/>
      <c r="T35" s="114"/>
      <c r="U35" s="114"/>
      <c r="V35" s="114"/>
      <c r="W35" s="114"/>
      <c r="X35" s="114"/>
      <c r="Y35" s="2"/>
      <c r="Z35" s="2"/>
      <c r="AA35" s="2"/>
      <c r="AB35" s="2"/>
      <c r="AC35" s="2"/>
    </row>
    <row r="36" spans="1:29" ht="28.5" x14ac:dyDescent="0.25">
      <c r="A36" s="140" t="s">
        <v>97</v>
      </c>
      <c r="B36" s="117"/>
      <c r="C36" s="141">
        <f>D36*$B$16*12</f>
        <v>109442.73599999999</v>
      </c>
      <c r="D36" s="142">
        <v>6.63</v>
      </c>
      <c r="E36" s="143">
        <f>$B$16*F36*12</f>
        <v>109442.73599999999</v>
      </c>
      <c r="F36" s="142">
        <v>6.63</v>
      </c>
      <c r="G36" s="144">
        <v>0</v>
      </c>
      <c r="H36" s="145">
        <v>0</v>
      </c>
      <c r="I36" s="2"/>
      <c r="J36" s="113"/>
      <c r="K36" s="138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2"/>
      <c r="Z36" s="2"/>
      <c r="AA36" s="2"/>
      <c r="AB36" s="2"/>
      <c r="AC36" s="2"/>
    </row>
    <row r="37" spans="1:29" ht="15.75" x14ac:dyDescent="0.25">
      <c r="A37" s="146" t="s">
        <v>98</v>
      </c>
      <c r="B37" s="147" t="s">
        <v>99</v>
      </c>
      <c r="C37" s="148"/>
      <c r="D37" s="149"/>
      <c r="E37" s="148"/>
      <c r="F37" s="149"/>
      <c r="G37" s="150"/>
      <c r="H37" s="151"/>
      <c r="I37" s="2"/>
      <c r="J37" s="113"/>
      <c r="K37" s="113"/>
      <c r="L37" s="113"/>
      <c r="M37" s="113"/>
      <c r="N37" s="115"/>
      <c r="O37" s="115"/>
      <c r="P37" s="115"/>
      <c r="Q37" s="115"/>
      <c r="R37" s="115"/>
      <c r="S37" s="114"/>
      <c r="T37" s="114"/>
      <c r="U37" s="114"/>
      <c r="V37" s="114"/>
      <c r="W37" s="114"/>
      <c r="X37" s="114"/>
      <c r="Y37" s="2"/>
      <c r="Z37" s="2"/>
      <c r="AA37" s="2"/>
      <c r="AB37" s="2"/>
      <c r="AC37" s="2"/>
    </row>
    <row r="38" spans="1:29" ht="15.75" x14ac:dyDescent="0.25">
      <c r="A38" s="152" t="s">
        <v>100</v>
      </c>
      <c r="B38" s="153"/>
      <c r="C38" s="148"/>
      <c r="D38" s="149"/>
      <c r="E38" s="148"/>
      <c r="F38" s="149"/>
      <c r="G38" s="150"/>
      <c r="H38" s="151"/>
      <c r="I38" s="2"/>
      <c r="J38" s="113"/>
      <c r="K38" s="113"/>
      <c r="L38" s="113"/>
      <c r="M38" s="113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2"/>
      <c r="Z38" s="2"/>
      <c r="AA38" s="2"/>
      <c r="AB38" s="2"/>
      <c r="AC38" s="2"/>
    </row>
    <row r="39" spans="1:29" ht="15.75" x14ac:dyDescent="0.25">
      <c r="A39" s="146" t="s">
        <v>101</v>
      </c>
      <c r="B39" s="147" t="s">
        <v>102</v>
      </c>
      <c r="C39" s="148"/>
      <c r="D39" s="149"/>
      <c r="E39" s="148"/>
      <c r="F39" s="149"/>
      <c r="G39" s="150"/>
      <c r="H39" s="151"/>
      <c r="I39" s="2"/>
      <c r="J39" s="113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2"/>
      <c r="Z39" s="2"/>
      <c r="AA39" s="2"/>
      <c r="AB39" s="2"/>
      <c r="AC39" s="2"/>
    </row>
    <row r="40" spans="1:29" ht="15.75" x14ac:dyDescent="0.25">
      <c r="A40" s="152"/>
      <c r="B40" s="153"/>
      <c r="C40" s="148"/>
      <c r="D40" s="149"/>
      <c r="E40" s="148"/>
      <c r="F40" s="149"/>
      <c r="G40" s="150"/>
      <c r="H40" s="151"/>
      <c r="I40" s="2"/>
      <c r="J40" s="113"/>
      <c r="K40" s="113"/>
      <c r="L40" s="114"/>
      <c r="M40" s="114"/>
      <c r="N40" s="113"/>
      <c r="O40" s="113"/>
      <c r="P40" s="113"/>
      <c r="Q40" s="113"/>
      <c r="R40" s="113"/>
      <c r="S40" s="114"/>
      <c r="T40" s="114"/>
      <c r="U40" s="114"/>
      <c r="V40" s="114"/>
      <c r="W40" s="114"/>
      <c r="X40" s="114"/>
      <c r="Y40" s="2"/>
      <c r="Z40" s="2"/>
      <c r="AA40" s="2"/>
      <c r="AB40" s="2"/>
      <c r="AC40" s="2"/>
    </row>
    <row r="41" spans="1:29" ht="15.75" x14ac:dyDescent="0.25">
      <c r="A41" s="154" t="s">
        <v>103</v>
      </c>
      <c r="B41" s="147"/>
      <c r="C41" s="148"/>
      <c r="D41" s="149"/>
      <c r="E41" s="148"/>
      <c r="F41" s="149"/>
      <c r="G41" s="150"/>
      <c r="H41" s="151"/>
      <c r="I41" s="2"/>
      <c r="J41" s="113"/>
      <c r="K41" s="113"/>
      <c r="L41" s="139"/>
      <c r="M41" s="139"/>
      <c r="N41" s="113"/>
      <c r="O41" s="113"/>
      <c r="P41" s="113"/>
      <c r="Q41" s="113"/>
      <c r="R41" s="113"/>
      <c r="S41" s="114"/>
      <c r="T41" s="114"/>
      <c r="U41" s="114"/>
      <c r="V41" s="114"/>
      <c r="W41" s="114"/>
      <c r="X41" s="114"/>
      <c r="Y41" s="2"/>
      <c r="Z41" s="2"/>
      <c r="AA41" s="2"/>
      <c r="AB41" s="2"/>
      <c r="AC41" s="2"/>
    </row>
    <row r="42" spans="1:29" ht="15.75" x14ac:dyDescent="0.25">
      <c r="A42" s="155" t="s">
        <v>104</v>
      </c>
      <c r="B42" s="156" t="s">
        <v>102</v>
      </c>
      <c r="C42" s="148"/>
      <c r="D42" s="149"/>
      <c r="E42" s="148"/>
      <c r="F42" s="149"/>
      <c r="G42" s="150"/>
      <c r="H42" s="151"/>
      <c r="I42" s="2"/>
      <c r="J42" s="113"/>
      <c r="K42" s="138"/>
      <c r="L42" s="113"/>
      <c r="M42" s="113"/>
      <c r="N42" s="113"/>
      <c r="O42" s="113"/>
      <c r="P42" s="113"/>
      <c r="Q42" s="113"/>
      <c r="R42" s="113"/>
      <c r="S42" s="114"/>
      <c r="T42" s="114"/>
      <c r="U42" s="114"/>
      <c r="V42" s="114"/>
      <c r="W42" s="114"/>
      <c r="X42" s="114"/>
      <c r="Y42" s="2"/>
      <c r="Z42" s="2"/>
      <c r="AA42" s="2"/>
      <c r="AB42" s="2"/>
      <c r="AC42" s="2"/>
    </row>
    <row r="43" spans="1:29" ht="15.75" x14ac:dyDescent="0.25">
      <c r="A43" s="154" t="s">
        <v>105</v>
      </c>
      <c r="B43" s="147"/>
      <c r="C43" s="148"/>
      <c r="D43" s="149"/>
      <c r="E43" s="148"/>
      <c r="F43" s="149"/>
      <c r="G43" s="150"/>
      <c r="H43" s="151"/>
      <c r="I43" s="2"/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114"/>
      <c r="U43" s="114"/>
      <c r="V43" s="114"/>
      <c r="W43" s="114"/>
      <c r="X43" s="114"/>
      <c r="Y43" s="2"/>
      <c r="Z43" s="2"/>
      <c r="AA43" s="2"/>
      <c r="AB43" s="2"/>
      <c r="AC43" s="2"/>
    </row>
    <row r="44" spans="1:29" x14ac:dyDescent="0.25">
      <c r="A44" s="155" t="s">
        <v>106</v>
      </c>
      <c r="B44" s="156" t="s">
        <v>107</v>
      </c>
      <c r="C44" s="148"/>
      <c r="D44" s="149"/>
      <c r="E44" s="148"/>
      <c r="F44" s="149"/>
      <c r="G44" s="150"/>
      <c r="H44" s="151"/>
      <c r="I44" s="2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2"/>
      <c r="Z44" s="2"/>
      <c r="AA44" s="2"/>
      <c r="AB44" s="2"/>
      <c r="AC44" s="2"/>
    </row>
    <row r="45" spans="1:29" x14ac:dyDescent="0.25">
      <c r="A45" s="155" t="s">
        <v>108</v>
      </c>
      <c r="B45" s="153" t="s">
        <v>107</v>
      </c>
      <c r="C45" s="148"/>
      <c r="D45" s="149"/>
      <c r="E45" s="148"/>
      <c r="F45" s="149"/>
      <c r="G45" s="150"/>
      <c r="H45" s="151"/>
      <c r="I45" s="2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2"/>
      <c r="Z45" s="2"/>
      <c r="AA45" s="2"/>
      <c r="AB45" s="2"/>
      <c r="AC45" s="2"/>
    </row>
    <row r="46" spans="1:29" x14ac:dyDescent="0.25">
      <c r="A46" s="158" t="s">
        <v>109</v>
      </c>
      <c r="B46" s="156"/>
      <c r="C46" s="148"/>
      <c r="D46" s="149"/>
      <c r="E46" s="148"/>
      <c r="F46" s="149"/>
      <c r="G46" s="150"/>
      <c r="H46" s="15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158" t="s">
        <v>110</v>
      </c>
      <c r="B47" s="156"/>
      <c r="C47" s="148"/>
      <c r="D47" s="149"/>
      <c r="E47" s="148"/>
      <c r="F47" s="149"/>
      <c r="G47" s="150"/>
      <c r="H47" s="15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thickBot="1" x14ac:dyDescent="0.3">
      <c r="A48" s="158" t="s">
        <v>111</v>
      </c>
      <c r="B48" s="156" t="s">
        <v>112</v>
      </c>
      <c r="C48" s="148"/>
      <c r="D48" s="149"/>
      <c r="E48" s="148"/>
      <c r="F48" s="149"/>
      <c r="G48" s="150"/>
      <c r="H48" s="15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8.5" x14ac:dyDescent="0.25">
      <c r="A49" s="140" t="s">
        <v>113</v>
      </c>
      <c r="B49" s="117"/>
      <c r="C49" s="141">
        <f>D49*$B$16*12</f>
        <v>122153.28</v>
      </c>
      <c r="D49" s="118">
        <v>7.4</v>
      </c>
      <c r="E49" s="143">
        <f>$B$16*F49*12</f>
        <v>122153.28</v>
      </c>
      <c r="F49" s="118">
        <v>7.4</v>
      </c>
      <c r="G49" s="119">
        <v>0</v>
      </c>
      <c r="H49" s="120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60" t="s">
        <v>114</v>
      </c>
      <c r="B50" s="117"/>
      <c r="C50" s="159"/>
      <c r="D50" s="160"/>
      <c r="E50" s="159"/>
      <c r="F50" s="160"/>
      <c r="G50" s="161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163" t="s">
        <v>115</v>
      </c>
      <c r="B51" s="133"/>
      <c r="C51" s="133"/>
      <c r="D51" s="164"/>
      <c r="E51" s="133"/>
      <c r="F51" s="164"/>
      <c r="G51" s="165"/>
      <c r="H51" s="16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60" t="s">
        <v>116</v>
      </c>
      <c r="B52" s="117" t="s">
        <v>117</v>
      </c>
      <c r="C52" s="68"/>
      <c r="D52" s="167"/>
      <c r="E52" s="68"/>
      <c r="F52" s="167"/>
      <c r="G52" s="76"/>
      <c r="H52" s="8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168" t="s">
        <v>118</v>
      </c>
      <c r="B53" s="169" t="s">
        <v>119</v>
      </c>
      <c r="C53" s="68"/>
      <c r="D53" s="167"/>
      <c r="E53" s="68"/>
      <c r="F53" s="167"/>
      <c r="G53" s="76"/>
      <c r="H53" s="8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170" t="s">
        <v>120</v>
      </c>
      <c r="B54" s="169" t="s">
        <v>119</v>
      </c>
      <c r="C54" s="68"/>
      <c r="D54" s="167"/>
      <c r="E54" s="68"/>
      <c r="F54" s="167"/>
      <c r="G54" s="76"/>
      <c r="H54" s="8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168" t="s">
        <v>121</v>
      </c>
      <c r="B55" s="169" t="s">
        <v>119</v>
      </c>
      <c r="C55" s="68"/>
      <c r="D55" s="167"/>
      <c r="E55" s="68"/>
      <c r="F55" s="167"/>
      <c r="G55" s="76"/>
      <c r="H55" s="8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168" t="s">
        <v>122</v>
      </c>
      <c r="B56" s="169" t="s">
        <v>123</v>
      </c>
      <c r="C56" s="68"/>
      <c r="D56" s="167"/>
      <c r="E56" s="68"/>
      <c r="F56" s="167"/>
      <c r="G56" s="76"/>
      <c r="H56" s="8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168" t="s">
        <v>124</v>
      </c>
      <c r="B57" s="169" t="s">
        <v>117</v>
      </c>
      <c r="C57" s="68"/>
      <c r="D57" s="167"/>
      <c r="E57" s="68"/>
      <c r="F57" s="167"/>
      <c r="G57" s="76"/>
      <c r="H57" s="8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171" t="s">
        <v>125</v>
      </c>
      <c r="B58" s="117"/>
      <c r="C58" s="68"/>
      <c r="D58" s="167"/>
      <c r="E58" s="68"/>
      <c r="F58" s="167"/>
      <c r="G58" s="76"/>
      <c r="H58" s="8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163" t="s">
        <v>126</v>
      </c>
      <c r="B59" s="133" t="s">
        <v>117</v>
      </c>
      <c r="C59" s="68"/>
      <c r="D59" s="167"/>
      <c r="E59" s="68"/>
      <c r="F59" s="167"/>
      <c r="G59" s="76"/>
      <c r="H59" s="8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60" t="s">
        <v>127</v>
      </c>
      <c r="B60" s="117"/>
      <c r="C60" s="159"/>
      <c r="D60" s="160"/>
      <c r="E60" s="159"/>
      <c r="F60" s="160"/>
      <c r="G60" s="161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163" t="s">
        <v>128</v>
      </c>
      <c r="B61" s="133"/>
      <c r="C61" s="133"/>
      <c r="D61" s="164"/>
      <c r="E61" s="133"/>
      <c r="F61" s="164"/>
      <c r="G61" s="165"/>
      <c r="H61" s="16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60" t="s">
        <v>129</v>
      </c>
      <c r="B62" s="117"/>
      <c r="C62" s="68"/>
      <c r="D62" s="167"/>
      <c r="E62" s="68"/>
      <c r="F62" s="167"/>
      <c r="G62" s="76"/>
      <c r="H62" s="8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172" t="s">
        <v>130</v>
      </c>
      <c r="B63" s="173" t="s">
        <v>117</v>
      </c>
      <c r="C63" s="174"/>
      <c r="D63" s="175"/>
      <c r="E63" s="174"/>
      <c r="F63" s="175"/>
      <c r="G63" s="176"/>
      <c r="H63" s="177"/>
    </row>
    <row r="64" spans="1:29" x14ac:dyDescent="0.25">
      <c r="A64" s="178" t="s">
        <v>131</v>
      </c>
      <c r="B64" s="179" t="s">
        <v>117</v>
      </c>
      <c r="C64" s="174"/>
      <c r="D64" s="175"/>
      <c r="E64" s="174"/>
      <c r="F64" s="175"/>
      <c r="G64" s="176"/>
      <c r="H64" s="177"/>
    </row>
    <row r="65" spans="1:8" x14ac:dyDescent="0.25">
      <c r="A65" s="178" t="s">
        <v>132</v>
      </c>
      <c r="B65" s="179" t="s">
        <v>133</v>
      </c>
      <c r="C65" s="174"/>
      <c r="D65" s="175"/>
      <c r="E65" s="174"/>
      <c r="F65" s="175"/>
      <c r="G65" s="176"/>
      <c r="H65" s="177"/>
    </row>
    <row r="66" spans="1:8" x14ac:dyDescent="0.25">
      <c r="A66" s="180" t="s">
        <v>134</v>
      </c>
      <c r="B66" s="179" t="s">
        <v>133</v>
      </c>
      <c r="C66" s="174"/>
      <c r="D66" s="175"/>
      <c r="E66" s="174"/>
      <c r="F66" s="175"/>
      <c r="G66" s="176"/>
      <c r="H66" s="177"/>
    </row>
    <row r="67" spans="1:8" x14ac:dyDescent="0.25">
      <c r="A67" s="181" t="s">
        <v>135</v>
      </c>
      <c r="B67" s="179" t="s">
        <v>136</v>
      </c>
      <c r="C67" s="174"/>
      <c r="D67" s="175"/>
      <c r="E67" s="174"/>
      <c r="F67" s="175"/>
      <c r="G67" s="176"/>
      <c r="H67" s="177"/>
    </row>
    <row r="68" spans="1:8" x14ac:dyDescent="0.25">
      <c r="A68" s="178" t="s">
        <v>122</v>
      </c>
      <c r="B68" s="179" t="s">
        <v>137</v>
      </c>
      <c r="C68" s="174"/>
      <c r="D68" s="175"/>
      <c r="E68" s="174"/>
      <c r="F68" s="175"/>
      <c r="G68" s="176"/>
      <c r="H68" s="177"/>
    </row>
    <row r="69" spans="1:8" x14ac:dyDescent="0.25">
      <c r="A69" s="178" t="s">
        <v>124</v>
      </c>
      <c r="B69" s="179" t="s">
        <v>117</v>
      </c>
      <c r="C69" s="174"/>
      <c r="D69" s="175"/>
      <c r="E69" s="174"/>
      <c r="F69" s="175"/>
      <c r="G69" s="176"/>
      <c r="H69" s="177"/>
    </row>
    <row r="70" spans="1:8" x14ac:dyDescent="0.25">
      <c r="A70" s="178" t="s">
        <v>138</v>
      </c>
      <c r="B70" s="179" t="s">
        <v>139</v>
      </c>
      <c r="C70" s="174"/>
      <c r="D70" s="175"/>
      <c r="E70" s="174"/>
      <c r="F70" s="175"/>
      <c r="G70" s="176"/>
      <c r="H70" s="177"/>
    </row>
    <row r="71" spans="1:8" x14ac:dyDescent="0.25">
      <c r="A71" s="180" t="s">
        <v>140</v>
      </c>
      <c r="B71" s="174" t="s">
        <v>117</v>
      </c>
      <c r="C71" s="174"/>
      <c r="D71" s="175"/>
      <c r="E71" s="174"/>
      <c r="F71" s="175"/>
      <c r="G71" s="176"/>
      <c r="H71" s="177"/>
    </row>
    <row r="72" spans="1:8" x14ac:dyDescent="0.25">
      <c r="A72" s="116" t="s">
        <v>141</v>
      </c>
      <c r="B72" s="182" t="s">
        <v>142</v>
      </c>
      <c r="C72" s="102">
        <f>D72*$B$16*12</f>
        <v>4126.7999999999993</v>
      </c>
      <c r="D72" s="183">
        <v>0.25</v>
      </c>
      <c r="E72" s="184">
        <f>$B$16*F72*12</f>
        <v>0</v>
      </c>
      <c r="F72" s="120">
        <v>0</v>
      </c>
      <c r="G72" s="119">
        <f>C72-E72</f>
        <v>4126.7999999999993</v>
      </c>
      <c r="H72" s="120">
        <f>D72-F72</f>
        <v>0.25</v>
      </c>
    </row>
    <row r="73" spans="1:8" x14ac:dyDescent="0.25">
      <c r="A73" s="132" t="s">
        <v>143</v>
      </c>
      <c r="B73" s="173" t="s">
        <v>144</v>
      </c>
      <c r="C73" s="93"/>
      <c r="D73" s="185"/>
      <c r="E73" s="186"/>
      <c r="F73" s="125"/>
      <c r="G73" s="124"/>
      <c r="H73" s="125"/>
    </row>
    <row r="74" spans="1:8" x14ac:dyDescent="0.25">
      <c r="A74" s="187" t="s">
        <v>145</v>
      </c>
      <c r="B74" s="182"/>
      <c r="C74" s="102">
        <f>D74*$B$16*12</f>
        <v>435294.86399999994</v>
      </c>
      <c r="D74" s="183">
        <f>D25+D27+D29+D33+D36+D49+D72</f>
        <v>26.369999999999997</v>
      </c>
      <c r="E74" s="184">
        <f>$B$16*F74*12</f>
        <v>431168.0639999999</v>
      </c>
      <c r="F74" s="120">
        <f>F25+F27+F29+F33+F36+F49+F72</f>
        <v>26.119999999999997</v>
      </c>
      <c r="G74" s="188">
        <v>0</v>
      </c>
      <c r="H74" s="120">
        <f>H25+H27+H29+H33+H36+H49+H72</f>
        <v>0.25</v>
      </c>
    </row>
    <row r="75" spans="1:8" x14ac:dyDescent="0.25">
      <c r="A75" s="189" t="s">
        <v>146</v>
      </c>
      <c r="B75" s="173"/>
      <c r="C75" s="134"/>
      <c r="D75" s="190"/>
      <c r="E75" s="134"/>
      <c r="F75" s="136"/>
      <c r="G75" s="134"/>
      <c r="H75" s="136"/>
    </row>
    <row r="76" spans="1:8" x14ac:dyDescent="0.25">
      <c r="A76" s="116" t="s">
        <v>147</v>
      </c>
      <c r="B76" s="182"/>
      <c r="C76" s="102">
        <f>D76*$B$16*12</f>
        <v>65203.44</v>
      </c>
      <c r="D76" s="191">
        <v>3.95</v>
      </c>
      <c r="E76" s="192">
        <f>$B$16*F76*12</f>
        <v>65203.44</v>
      </c>
      <c r="F76" s="193">
        <v>3.95</v>
      </c>
      <c r="G76" s="194">
        <v>0</v>
      </c>
      <c r="H76" s="120">
        <v>0</v>
      </c>
    </row>
    <row r="77" spans="1:8" x14ac:dyDescent="0.25">
      <c r="A77" s="121" t="s">
        <v>148</v>
      </c>
      <c r="B77" s="174"/>
      <c r="C77" s="124"/>
      <c r="D77" s="195"/>
      <c r="E77" s="124"/>
      <c r="F77" s="177"/>
      <c r="G77" s="124"/>
      <c r="H77" s="177"/>
    </row>
    <row r="78" spans="1:8" x14ac:dyDescent="0.25">
      <c r="A78" s="132"/>
      <c r="B78" s="173"/>
      <c r="C78" s="134"/>
      <c r="D78" s="196"/>
      <c r="E78" s="134"/>
      <c r="F78" s="197"/>
      <c r="G78" s="134"/>
      <c r="H78" s="198"/>
    </row>
    <row r="79" spans="1:8" x14ac:dyDescent="0.25">
      <c r="A79" s="116" t="s">
        <v>149</v>
      </c>
      <c r="B79" s="199"/>
      <c r="C79" s="102">
        <f>C76+C74</f>
        <v>500498.30399999995</v>
      </c>
      <c r="D79" s="118">
        <f>D74+D76</f>
        <v>30.319999999999997</v>
      </c>
      <c r="E79" s="102">
        <f>E74+E76</f>
        <v>496371.5039999999</v>
      </c>
      <c r="F79" s="118">
        <f>F74+F76</f>
        <v>30.069999999999997</v>
      </c>
      <c r="G79" s="188">
        <f>C79-E79</f>
        <v>4126.8000000000466</v>
      </c>
      <c r="H79" s="120">
        <f>D79-F79</f>
        <v>0.25</v>
      </c>
    </row>
    <row r="80" spans="1:8" ht="15.75" thickBot="1" x14ac:dyDescent="0.3">
      <c r="A80" s="200" t="s">
        <v>150</v>
      </c>
      <c r="B80" s="201"/>
      <c r="C80" s="200"/>
      <c r="D80" s="202"/>
      <c r="E80" s="200"/>
      <c r="F80" s="202"/>
      <c r="G80" s="203"/>
      <c r="H80" s="204"/>
    </row>
    <row r="81" spans="1:8" ht="15.75" thickBot="1" x14ac:dyDescent="0.3">
      <c r="A81" s="205" t="s">
        <v>151</v>
      </c>
      <c r="B81" s="206"/>
      <c r="C81" s="205"/>
      <c r="D81" s="207"/>
      <c r="E81" s="205"/>
      <c r="F81" s="207"/>
      <c r="G81" s="205"/>
      <c r="H81" s="207"/>
    </row>
    <row r="82" spans="1:8" x14ac:dyDescent="0.25">
      <c r="A82" s="199"/>
      <c r="B82" s="199"/>
      <c r="C82" s="208" t="s">
        <v>152</v>
      </c>
      <c r="D82" s="209" t="s">
        <v>153</v>
      </c>
      <c r="E82" s="208" t="s">
        <v>152</v>
      </c>
      <c r="F82" s="209" t="s">
        <v>153</v>
      </c>
      <c r="G82" s="210" t="s">
        <v>152</v>
      </c>
      <c r="H82" s="211" t="s">
        <v>153</v>
      </c>
    </row>
    <row r="83" spans="1:8" x14ac:dyDescent="0.25">
      <c r="A83" s="174" t="s">
        <v>62</v>
      </c>
      <c r="B83" s="174" t="s">
        <v>63</v>
      </c>
      <c r="C83" s="212" t="s">
        <v>154</v>
      </c>
      <c r="D83" s="213" t="s">
        <v>155</v>
      </c>
      <c r="E83" s="212" t="s">
        <v>154</v>
      </c>
      <c r="F83" s="213" t="s">
        <v>155</v>
      </c>
      <c r="G83" s="214" t="s">
        <v>154</v>
      </c>
      <c r="H83" s="215" t="s">
        <v>155</v>
      </c>
    </row>
    <row r="84" spans="1:8" ht="24.75" x14ac:dyDescent="0.25">
      <c r="A84" s="174" t="s">
        <v>67</v>
      </c>
      <c r="B84" s="174" t="s">
        <v>68</v>
      </c>
      <c r="C84" s="212" t="s">
        <v>156</v>
      </c>
      <c r="D84" s="216" t="s">
        <v>157</v>
      </c>
      <c r="E84" s="212" t="s">
        <v>156</v>
      </c>
      <c r="F84" s="216" t="s">
        <v>158</v>
      </c>
      <c r="G84" s="214" t="s">
        <v>159</v>
      </c>
      <c r="H84" s="217" t="s">
        <v>158</v>
      </c>
    </row>
    <row r="85" spans="1:8" x14ac:dyDescent="0.25">
      <c r="A85" s="218"/>
      <c r="B85" s="218"/>
      <c r="C85" s="219" t="s">
        <v>46</v>
      </c>
      <c r="D85" s="213" t="s">
        <v>74</v>
      </c>
      <c r="E85" s="219" t="s">
        <v>46</v>
      </c>
      <c r="F85" s="213" t="s">
        <v>74</v>
      </c>
      <c r="G85" s="220" t="s">
        <v>46</v>
      </c>
      <c r="H85" s="215" t="s">
        <v>74</v>
      </c>
    </row>
    <row r="86" spans="1:8" ht="25.5" customHeight="1" thickBot="1" x14ac:dyDescent="0.3">
      <c r="A86" s="172"/>
      <c r="B86" s="172"/>
      <c r="C86" s="221" t="s">
        <v>53</v>
      </c>
      <c r="D86" s="222" t="s">
        <v>53</v>
      </c>
      <c r="E86" s="221" t="s">
        <v>53</v>
      </c>
      <c r="F86" s="222" t="s">
        <v>53</v>
      </c>
      <c r="G86" s="223" t="s">
        <v>53</v>
      </c>
      <c r="H86" s="224" t="s">
        <v>53</v>
      </c>
    </row>
    <row r="87" spans="1:8" x14ac:dyDescent="0.25">
      <c r="A87" s="225" t="s">
        <v>160</v>
      </c>
      <c r="B87" s="174" t="s">
        <v>161</v>
      </c>
      <c r="C87" s="194"/>
      <c r="D87" s="226"/>
      <c r="E87" s="194"/>
      <c r="F87" s="226"/>
      <c r="G87" s="194"/>
      <c r="H87" s="197"/>
    </row>
    <row r="88" spans="1:8" x14ac:dyDescent="0.25">
      <c r="A88" s="225" t="s">
        <v>162</v>
      </c>
      <c r="B88" s="174"/>
      <c r="C88" s="227">
        <v>41250</v>
      </c>
      <c r="D88" s="228"/>
      <c r="E88" s="227">
        <v>21944.91</v>
      </c>
      <c r="F88" s="228"/>
      <c r="G88" s="229">
        <f>C88-E88</f>
        <v>19305.09</v>
      </c>
      <c r="H88" s="193"/>
    </row>
    <row r="89" spans="1:8" ht="15.75" thickBot="1" x14ac:dyDescent="0.3">
      <c r="A89" s="230"/>
      <c r="B89" s="231"/>
      <c r="C89" s="194"/>
      <c r="D89" s="135"/>
      <c r="E89" s="194"/>
      <c r="F89" s="135"/>
      <c r="G89" s="194"/>
      <c r="H89" s="125"/>
    </row>
    <row r="90" spans="1:8" x14ac:dyDescent="0.25">
      <c r="A90" s="225" t="s">
        <v>163</v>
      </c>
      <c r="B90" s="174"/>
      <c r="C90" s="119"/>
      <c r="D90" s="125"/>
      <c r="E90" s="119"/>
      <c r="F90" s="125"/>
      <c r="G90" s="119"/>
      <c r="H90" s="232"/>
    </row>
    <row r="91" spans="1:8" x14ac:dyDescent="0.25">
      <c r="A91" s="225"/>
      <c r="B91" s="174" t="s">
        <v>164</v>
      </c>
      <c r="C91" s="227">
        <f>D91*$B$16*6</f>
        <v>134121</v>
      </c>
      <c r="D91" s="193">
        <v>16.25</v>
      </c>
      <c r="E91" s="227">
        <f>F91*$B$16*6</f>
        <v>134121</v>
      </c>
      <c r="F91" s="193">
        <v>16.25</v>
      </c>
      <c r="G91" s="194">
        <f>C91-E91</f>
        <v>0</v>
      </c>
      <c r="H91" s="228">
        <f>D91-F91</f>
        <v>0</v>
      </c>
    </row>
    <row r="92" spans="1:8" ht="15.75" thickBot="1" x14ac:dyDescent="0.3">
      <c r="A92" s="233"/>
      <c r="B92" s="231"/>
      <c r="C92" s="124"/>
      <c r="D92" s="125"/>
      <c r="E92" s="124"/>
      <c r="F92" s="125"/>
      <c r="G92" s="134"/>
      <c r="H92" s="135"/>
    </row>
    <row r="93" spans="1:8" x14ac:dyDescent="0.25">
      <c r="A93" s="234" t="s">
        <v>165</v>
      </c>
      <c r="B93" s="235"/>
      <c r="C93" s="236"/>
      <c r="D93" s="237"/>
      <c r="E93" s="236"/>
      <c r="F93" s="237"/>
      <c r="G93" s="236"/>
      <c r="H93" s="125"/>
    </row>
    <row r="94" spans="1:8" x14ac:dyDescent="0.25">
      <c r="A94" s="225" t="s">
        <v>166</v>
      </c>
      <c r="B94" s="174" t="s">
        <v>164</v>
      </c>
      <c r="C94" s="93">
        <f>D94*$B$16*12</f>
        <v>22449.792000000001</v>
      </c>
      <c r="D94" s="193">
        <v>1.36</v>
      </c>
      <c r="E94" s="93">
        <f>$B$16*F94*12</f>
        <v>22449.792000000001</v>
      </c>
      <c r="F94" s="193">
        <v>1.36</v>
      </c>
      <c r="G94" s="194">
        <f>C94-E94</f>
        <v>0</v>
      </c>
      <c r="H94" s="193">
        <f>D94-F94</f>
        <v>0</v>
      </c>
    </row>
    <row r="95" spans="1:8" ht="15.75" thickBot="1" x14ac:dyDescent="0.3">
      <c r="A95" s="233"/>
      <c r="B95" s="231"/>
      <c r="C95" s="134"/>
      <c r="D95" s="136"/>
      <c r="E95" s="134"/>
      <c r="F95" s="136"/>
      <c r="G95" s="134"/>
      <c r="H95" s="125"/>
    </row>
    <row r="96" spans="1:8" x14ac:dyDescent="0.25">
      <c r="A96" s="225" t="s">
        <v>167</v>
      </c>
      <c r="B96" s="174" t="s">
        <v>168</v>
      </c>
      <c r="C96" s="102">
        <f>D96*$B$16*12</f>
        <v>25256.016000000003</v>
      </c>
      <c r="D96" s="118">
        <v>1.53</v>
      </c>
      <c r="E96" s="93">
        <f>$B$16*F96*12</f>
        <v>24925.871999999999</v>
      </c>
      <c r="F96" s="118">
        <v>1.51</v>
      </c>
      <c r="G96" s="119">
        <f>C96-E96</f>
        <v>330.14400000000387</v>
      </c>
      <c r="H96" s="118">
        <f>D96-F96</f>
        <v>2.0000000000000018E-2</v>
      </c>
    </row>
    <row r="97" spans="1:9" ht="15.75" thickBot="1" x14ac:dyDescent="0.3">
      <c r="A97" s="225"/>
      <c r="B97" s="174"/>
      <c r="C97" s="134"/>
      <c r="D97" s="135"/>
      <c r="E97" s="134"/>
      <c r="F97" s="135"/>
      <c r="G97" s="134"/>
      <c r="H97" s="135"/>
    </row>
    <row r="98" spans="1:9" x14ac:dyDescent="0.25">
      <c r="A98" s="234" t="s">
        <v>169</v>
      </c>
      <c r="B98" s="235" t="s">
        <v>168</v>
      </c>
      <c r="C98" s="102">
        <f>D98*$B$16*12</f>
        <v>44074.224000000002</v>
      </c>
      <c r="D98" s="118">
        <v>2.67</v>
      </c>
      <c r="E98" s="93">
        <f>$B$16*F98*12</f>
        <v>25916.304</v>
      </c>
      <c r="F98" s="118">
        <v>1.57</v>
      </c>
      <c r="G98" s="194">
        <f>C98-E98</f>
        <v>18157.920000000002</v>
      </c>
      <c r="H98" s="120">
        <f>D98-F98</f>
        <v>1.0999999999999999</v>
      </c>
    </row>
    <row r="99" spans="1:9" ht="15.75" thickBot="1" x14ac:dyDescent="0.3">
      <c r="A99" s="233" t="s">
        <v>170</v>
      </c>
      <c r="B99" s="231"/>
      <c r="C99" s="134"/>
      <c r="D99" s="135"/>
      <c r="E99" s="134"/>
      <c r="F99" s="135"/>
      <c r="G99" s="134"/>
      <c r="H99" s="136"/>
    </row>
    <row r="100" spans="1:9" x14ac:dyDescent="0.25">
      <c r="A100" s="116" t="s">
        <v>171</v>
      </c>
      <c r="B100" s="199"/>
      <c r="C100" s="102">
        <f>C91+C94+C96+C98+C88</f>
        <v>267151.03200000001</v>
      </c>
      <c r="D100" s="228">
        <f>D88+D91+D96+D98+D94</f>
        <v>21.810000000000002</v>
      </c>
      <c r="E100" s="102">
        <f>E91+E94+E96+E98+E88</f>
        <v>229357.87800000003</v>
      </c>
      <c r="F100" s="228">
        <f>F88+F91+F96+F98+F94</f>
        <v>20.69</v>
      </c>
      <c r="G100" s="229">
        <f>C100-E100</f>
        <v>37793.15399999998</v>
      </c>
      <c r="H100" s="193">
        <f>H88+H91+H94+H96+H98</f>
        <v>1.1199999999999999</v>
      </c>
    </row>
    <row r="101" spans="1:9" ht="15.75" thickBot="1" x14ac:dyDescent="0.3">
      <c r="A101" s="200" t="s">
        <v>172</v>
      </c>
      <c r="B101" s="201"/>
      <c r="C101" s="200"/>
      <c r="D101" s="202"/>
      <c r="E101" s="200"/>
      <c r="F101" s="202"/>
      <c r="G101" s="203"/>
      <c r="H101" s="204"/>
    </row>
    <row r="102" spans="1:9" x14ac:dyDescent="0.25">
      <c r="A102" s="205"/>
      <c r="B102" s="206"/>
      <c r="C102" s="238">
        <f>C100+C79</f>
        <v>767649.33599999989</v>
      </c>
      <c r="D102" s="205"/>
      <c r="E102" s="239">
        <f>E100+E79</f>
        <v>725729.38199999998</v>
      </c>
      <c r="G102" s="75"/>
      <c r="H102" s="75"/>
    </row>
    <row r="103" spans="1:9" x14ac:dyDescent="0.25">
      <c r="E103" s="75"/>
      <c r="H103" s="75"/>
    </row>
    <row r="104" spans="1:9" ht="15.75" x14ac:dyDescent="0.25">
      <c r="A104" s="113"/>
      <c r="D104" s="243" t="s">
        <v>173</v>
      </c>
      <c r="E104" s="243"/>
      <c r="F104" s="243"/>
      <c r="G104" s="243"/>
      <c r="H104" s="243"/>
      <c r="I104" s="240">
        <f>E100+E79</f>
        <v>725729.38199999998</v>
      </c>
    </row>
    <row r="105" spans="1:9" ht="15.75" x14ac:dyDescent="0.25">
      <c r="A105" s="241"/>
      <c r="D105" s="244" t="s">
        <v>174</v>
      </c>
      <c r="E105" s="244"/>
      <c r="F105" s="244"/>
      <c r="G105" s="244"/>
      <c r="H105" s="244"/>
    </row>
    <row r="106" spans="1:9" ht="15.75" x14ac:dyDescent="0.25">
      <c r="A106" s="127"/>
      <c r="D106" s="127"/>
      <c r="E106" s="127"/>
    </row>
    <row r="107" spans="1:9" ht="15.75" x14ac:dyDescent="0.25">
      <c r="A107" s="245"/>
      <c r="B107" s="245"/>
      <c r="D107" s="128" t="s">
        <v>91</v>
      </c>
      <c r="E107" s="128"/>
    </row>
    <row r="108" spans="1:9" ht="15.75" x14ac:dyDescent="0.25">
      <c r="A108" s="130"/>
      <c r="D108" s="242" t="s">
        <v>94</v>
      </c>
      <c r="E108" s="242"/>
      <c r="F108" s="242"/>
      <c r="G108" s="242"/>
    </row>
  </sheetData>
  <mergeCells count="24">
    <mergeCell ref="B4:C4"/>
    <mergeCell ref="K4:AC4"/>
    <mergeCell ref="A5:D5"/>
    <mergeCell ref="K5:AC5"/>
    <mergeCell ref="A6:D6"/>
    <mergeCell ref="K6:AC6"/>
    <mergeCell ref="A7:D7"/>
    <mergeCell ref="K7:AC7"/>
    <mergeCell ref="A8:D8"/>
    <mergeCell ref="K8:AC8"/>
    <mergeCell ref="A9:E9"/>
    <mergeCell ref="K9:AC9"/>
    <mergeCell ref="D108:G108"/>
    <mergeCell ref="T14:AC14"/>
    <mergeCell ref="C20:D20"/>
    <mergeCell ref="E20:F20"/>
    <mergeCell ref="G20:H20"/>
    <mergeCell ref="R29:U29"/>
    <mergeCell ref="R30:U30"/>
    <mergeCell ref="K33:L33"/>
    <mergeCell ref="R33:U33"/>
    <mergeCell ref="D104:H104"/>
    <mergeCell ref="D105:H105"/>
    <mergeCell ref="A107:B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2021-07-19T08:24:37Z</dcterms:created>
  <dcterms:modified xsi:type="dcterms:W3CDTF">2021-07-28T03:25:08Z</dcterms:modified>
</cp:coreProperties>
</file>